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576" windowHeight="11640" activeTab="0"/>
  </bookViews>
  <sheets>
    <sheet name="Номинал" sheetId="1" r:id="rId1"/>
    <sheet name="темп" sheetId="2" r:id="rId2"/>
    <sheet name="структура" sheetId="3" r:id="rId3"/>
  </sheets>
  <definedNames/>
  <calcPr fullCalcOnLoad="1"/>
</workbook>
</file>

<file path=xl/sharedStrings.xml><?xml version="1.0" encoding="utf-8"?>
<sst xmlns="http://schemas.openxmlformats.org/spreadsheetml/2006/main" count="151" uniqueCount="58">
  <si>
    <t xml:space="preserve"> (в соответствии с Методологическими положениями по расчету показателей денежных доходов и расходов населения, утвержденными приказом Росстата от 02.07.2014 № 465 с изменениями от 20.11.2018 №680)</t>
  </si>
  <si>
    <t>тыс.рублей</t>
  </si>
  <si>
    <t>Д О Х О Д Ы</t>
  </si>
  <si>
    <t xml:space="preserve">2013 год </t>
  </si>
  <si>
    <t xml:space="preserve">2014 год </t>
  </si>
  <si>
    <t xml:space="preserve">2015 год </t>
  </si>
  <si>
    <t xml:space="preserve">2016 год </t>
  </si>
  <si>
    <t xml:space="preserve">2017 год </t>
  </si>
  <si>
    <t xml:space="preserve">2018 год </t>
  </si>
  <si>
    <t>I. Оплата труда наемных работников</t>
  </si>
  <si>
    <t>II. Доходы от предпринимательской  и другой производственной деятельности</t>
  </si>
  <si>
    <t>III. Социальные выплаты</t>
  </si>
  <si>
    <t>1. Пенсии и доплаты к пенсиям</t>
  </si>
  <si>
    <t xml:space="preserve">2. Пособия и социальная помощь </t>
  </si>
  <si>
    <t xml:space="preserve">3. Стипендии </t>
  </si>
  <si>
    <t>4. Страховые возмещения</t>
  </si>
  <si>
    <t>IV. Доходы от собственности</t>
  </si>
  <si>
    <t xml:space="preserve">1. Дивиденды </t>
  </si>
  <si>
    <t xml:space="preserve">2. Проценты, начисленные  по денежным средствам на банковских счетах физических лиц в кредитных организациях </t>
  </si>
  <si>
    <t xml:space="preserve">3. Выплата дохода по государственным и другим ценным бумагам  </t>
  </si>
  <si>
    <t>4. Инвестиционный доход (доход от собственности держателей полисов)</t>
  </si>
  <si>
    <t>V. Прочие денежные поступления</t>
  </si>
  <si>
    <t>в т.ч. поступления,  не распределенные по статьям формирования денежных доходов населения</t>
  </si>
  <si>
    <t>VI. Всего денежных доходов (I + II + III + IV + V)</t>
  </si>
  <si>
    <t>Р А С Х О Д Ы</t>
  </si>
  <si>
    <t>I. Потребительские расходы</t>
  </si>
  <si>
    <t>1. Покупка товаров</t>
  </si>
  <si>
    <t>2. Оплата услуг</t>
  </si>
  <si>
    <t>3. Платежи за товары (работы, услуги) произведенные за рубежом  за наличные деньги и с использованием пластиковых карт</t>
  </si>
  <si>
    <t xml:space="preserve">II.  Обязательные платежи и разнообразные взносы </t>
  </si>
  <si>
    <t>1.Налоги и сборы</t>
  </si>
  <si>
    <t>2.Платежи по страхованию</t>
  </si>
  <si>
    <t>3.Взносы в общественные и кооперативные организации</t>
  </si>
  <si>
    <t>4.Проценты, уплаченные населением за кредиты (включая  валютные), предоставленные кредитными организациями</t>
  </si>
  <si>
    <t>III. Прочие расходы</t>
  </si>
  <si>
    <t>IV. Всего денежных расходов  (I + II + III)</t>
  </si>
  <si>
    <t>С Б Е Р Е Ж Е Н И Я</t>
  </si>
  <si>
    <t>I. Прирост (уменьшение) сбережений во вкладах банков резидентов и нерезидентов</t>
  </si>
  <si>
    <t>II.  Приобретение государственных и  других ценных бумаг</t>
  </si>
  <si>
    <t>III. Прирост (уменьшение) средств на счетах  индивидуальных предпринимателей</t>
  </si>
  <si>
    <r>
      <t>IV. Прирост (уменьшение) наличных денег у населения в рублях и инвалюте</t>
    </r>
    <r>
      <rPr>
        <b/>
        <vertAlign val="superscript"/>
        <sz val="11"/>
        <rFont val="Times New Roman"/>
        <family val="1"/>
      </rPr>
      <t>1)</t>
    </r>
  </si>
  <si>
    <t>V. Расходы на покупку недвижимости</t>
  </si>
  <si>
    <t>VI. Покупка населением и крестьянскими (фермерскими) хозяйствами скота и птицы</t>
  </si>
  <si>
    <t>VII. Прирост (уменьшение) задолженности по кредитам</t>
  </si>
  <si>
    <t>VIII. Прочие сбережения</t>
  </si>
  <si>
    <t>IX.  Всего прирост сбережений населения  (I + II + III + IV + V + VI -VII +VIII)</t>
  </si>
  <si>
    <t>(Методология от 02.07.2014 №465 с изменениями от 20.11.2018г. №680)</t>
  </si>
  <si>
    <t>в процентах к  общему итогу</t>
  </si>
  <si>
    <t>Темпы денежных доходов и расходов населения</t>
  </si>
  <si>
    <t>в процентах к предыдущему году</t>
  </si>
  <si>
    <t>Структура денежных доходов и расходов населения по Иркутской области</t>
  </si>
  <si>
    <t xml:space="preserve">ДЕНЕЖНЫЕ ДОХОДЫ И РАСХОДЫ НАСЕЛЕНИЯ ИРКУТСКОЙ ОБЛАСТИ  по итогам за год </t>
  </si>
  <si>
    <t>IV. Прирост (уменьшение) наличных денег у населения в рублях и инвалюте</t>
  </si>
  <si>
    <t xml:space="preserve">2019 год </t>
  </si>
  <si>
    <t xml:space="preserve">2020 год </t>
  </si>
  <si>
    <t xml:space="preserve">2021 год </t>
  </si>
  <si>
    <t xml:space="preserve">2022 год </t>
  </si>
  <si>
    <t xml:space="preserve">2022год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</si>
</sst>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"/>
    <numFmt numFmtId="165" formatCode="#,##0.0"/>
    <numFmt numFmtId="166" formatCode="0.0_)"/>
    <numFmt numFmtId="167" formatCode="0.000"/>
    <numFmt numFmtId="168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Courier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53">
      <alignment/>
      <protection/>
    </xf>
    <xf numFmtId="0" fontId="5" fillId="0" borderId="0" xfId="53" applyFont="1" applyFill="1">
      <alignment/>
      <protection/>
    </xf>
    <xf numFmtId="0" fontId="6" fillId="0" borderId="10" xfId="53" applyFont="1" applyFill="1" applyBorder="1" applyAlignment="1">
      <alignment vertical="top" wrapText="1"/>
      <protection/>
    </xf>
    <xf numFmtId="0" fontId="6" fillId="0" borderId="11" xfId="53" applyFont="1" applyFill="1" applyBorder="1" applyAlignment="1">
      <alignment vertical="top" wrapText="1"/>
      <protection/>
    </xf>
    <xf numFmtId="0" fontId="5" fillId="0" borderId="10" xfId="53" applyFont="1" applyFill="1" applyBorder="1" applyAlignment="1">
      <alignment horizontal="left" vertical="top" wrapText="1" indent="1"/>
      <protection/>
    </xf>
    <xf numFmtId="0" fontId="6" fillId="0" borderId="10" xfId="53" applyFont="1" applyFill="1" applyBorder="1" applyAlignment="1">
      <alignment horizontal="justify" wrapText="1"/>
      <protection/>
    </xf>
    <xf numFmtId="3" fontId="5" fillId="0" borderId="0" xfId="53" applyNumberFormat="1" applyFont="1" applyFill="1">
      <alignment/>
      <protection/>
    </xf>
    <xf numFmtId="3" fontId="6" fillId="0" borderId="0" xfId="53" applyNumberFormat="1" applyFont="1" applyFill="1" applyAlignment="1">
      <alignment horizontal="center"/>
      <protection/>
    </xf>
    <xf numFmtId="3" fontId="6" fillId="0" borderId="10" xfId="53" applyNumberFormat="1" applyFont="1" applyFill="1" applyBorder="1">
      <alignment/>
      <protection/>
    </xf>
    <xf numFmtId="0" fontId="11" fillId="0" borderId="12" xfId="53" applyFont="1" applyFill="1" applyBorder="1" applyAlignment="1">
      <alignment/>
      <protection/>
    </xf>
    <xf numFmtId="165" fontId="5" fillId="0" borderId="0" xfId="53" applyNumberFormat="1" applyFont="1" applyFill="1">
      <alignment/>
      <protection/>
    </xf>
    <xf numFmtId="165" fontId="4" fillId="0" borderId="0" xfId="53" applyNumberFormat="1" applyFont="1">
      <alignment/>
      <protection/>
    </xf>
    <xf numFmtId="165" fontId="6" fillId="0" borderId="10" xfId="53" applyNumberFormat="1" applyFont="1" applyFill="1" applyBorder="1">
      <alignment/>
      <protection/>
    </xf>
    <xf numFmtId="3" fontId="6" fillId="0" borderId="10" xfId="53" applyNumberFormat="1" applyFont="1" applyFill="1" applyBorder="1" applyAlignment="1">
      <alignment horizontal="right" vertical="center"/>
      <protection/>
    </xf>
    <xf numFmtId="3" fontId="5" fillId="0" borderId="10" xfId="53" applyNumberFormat="1" applyFont="1" applyFill="1" applyBorder="1" applyAlignment="1">
      <alignment horizontal="right" vertical="center"/>
      <protection/>
    </xf>
    <xf numFmtId="3" fontId="5" fillId="0" borderId="13" xfId="53" applyNumberFormat="1" applyFont="1" applyFill="1" applyBorder="1" applyAlignment="1">
      <alignment horizontal="right" vertical="center"/>
      <protection/>
    </xf>
    <xf numFmtId="3" fontId="5" fillId="0" borderId="14" xfId="53" applyNumberFormat="1" applyFont="1" applyFill="1" applyBorder="1" applyAlignment="1">
      <alignment horizontal="right" vertical="center"/>
      <protection/>
    </xf>
    <xf numFmtId="0" fontId="6" fillId="2" borderId="10" xfId="53" applyFont="1" applyFill="1" applyBorder="1" applyAlignment="1">
      <alignment horizontal="center" vertical="center" wrapText="1"/>
      <protection/>
    </xf>
    <xf numFmtId="165" fontId="6" fillId="2" borderId="10" xfId="53" applyNumberFormat="1" applyFont="1" applyFill="1" applyBorder="1">
      <alignment/>
      <protection/>
    </xf>
    <xf numFmtId="0" fontId="6" fillId="2" borderId="10" xfId="53" applyFont="1" applyFill="1" applyBorder="1" applyAlignment="1">
      <alignment horizontal="center" vertical="top" wrapText="1"/>
      <protection/>
    </xf>
    <xf numFmtId="0" fontId="6" fillId="2" borderId="10" xfId="53" applyFont="1" applyFill="1" applyBorder="1" applyAlignment="1">
      <alignment horizontal="center" wrapText="1"/>
      <protection/>
    </xf>
    <xf numFmtId="3" fontId="6" fillId="2" borderId="10" xfId="53" applyNumberFormat="1" applyFont="1" applyFill="1" applyBorder="1">
      <alignment/>
      <protection/>
    </xf>
    <xf numFmtId="0" fontId="50" fillId="0" borderId="0" xfId="0" applyFont="1" applyAlignment="1">
      <alignment/>
    </xf>
    <xf numFmtId="165" fontId="6" fillId="0" borderId="10" xfId="53" applyNumberFormat="1" applyFont="1" applyFill="1" applyBorder="1" applyAlignment="1">
      <alignment horizontal="right" vertical="center"/>
      <protection/>
    </xf>
    <xf numFmtId="165" fontId="5" fillId="0" borderId="10" xfId="53" applyNumberFormat="1" applyFont="1" applyFill="1" applyBorder="1" applyAlignment="1">
      <alignment horizontal="right" vertical="center"/>
      <protection/>
    </xf>
    <xf numFmtId="0" fontId="32" fillId="0" borderId="0" xfId="0" applyFont="1" applyAlignment="1">
      <alignment/>
    </xf>
    <xf numFmtId="165" fontId="52" fillId="2" borderId="10" xfId="53" applyNumberFormat="1" applyFont="1" applyFill="1" applyBorder="1">
      <alignment/>
      <protection/>
    </xf>
    <xf numFmtId="3" fontId="6" fillId="0" borderId="10" xfId="0" applyNumberFormat="1" applyFont="1" applyFill="1" applyBorder="1" applyAlignment="1">
      <alignment horizontal="right" vertical="center"/>
    </xf>
    <xf numFmtId="165" fontId="6" fillId="0" borderId="13" xfId="53" applyNumberFormat="1" applyFont="1" applyFill="1" applyBorder="1">
      <alignment/>
      <protection/>
    </xf>
    <xf numFmtId="165" fontId="6" fillId="0" borderId="15" xfId="53" applyNumberFormat="1" applyFont="1" applyFill="1" applyBorder="1" applyAlignment="1">
      <alignment horizontal="right" vertical="center"/>
      <protection/>
    </xf>
    <xf numFmtId="0" fontId="6" fillId="0" borderId="0" xfId="53" applyFont="1" applyFill="1" applyAlignment="1">
      <alignment horizontal="center" vertical="top" wrapText="1"/>
      <protection/>
    </xf>
    <xf numFmtId="0" fontId="11" fillId="0" borderId="0" xfId="53" applyFont="1" applyFill="1" applyAlignment="1">
      <alignment horizontal="center" vertical="top" wrapText="1"/>
      <protection/>
    </xf>
    <xf numFmtId="0" fontId="13" fillId="0" borderId="15" xfId="53" applyFont="1" applyBorder="1" applyAlignment="1">
      <alignment horizontal="justify"/>
      <protection/>
    </xf>
    <xf numFmtId="0" fontId="9" fillId="0" borderId="12" xfId="53" applyFont="1" applyBorder="1" applyAlignment="1">
      <alignment horizontal="right" wrapText="1"/>
      <protection/>
    </xf>
    <xf numFmtId="0" fontId="8" fillId="0" borderId="0" xfId="53" applyFont="1" applyBorder="1" applyAlignment="1">
      <alignment horizontal="center"/>
      <protection/>
    </xf>
    <xf numFmtId="0" fontId="9" fillId="0" borderId="0" xfId="53" applyFont="1" applyBorder="1" applyAlignment="1">
      <alignment horizontal="center" wrapText="1"/>
      <protection/>
    </xf>
    <xf numFmtId="0" fontId="13" fillId="0" borderId="15" xfId="53" applyFont="1" applyBorder="1" applyAlignment="1">
      <alignment horizontal="justify" wrapText="1"/>
      <protection/>
    </xf>
    <xf numFmtId="166" fontId="10" fillId="0" borderId="12" xfId="55" applyNumberFormat="1" applyFont="1" applyBorder="1" applyAlignment="1" applyProtection="1" quotePrefix="1">
      <alignment horizontal="right" wrapText="1"/>
      <protection locked="0"/>
    </xf>
    <xf numFmtId="166" fontId="7" fillId="0" borderId="0" xfId="55" applyNumberFormat="1" applyFont="1" applyAlignment="1" applyProtection="1" quotePrefix="1">
      <alignment horizontal="center" wrapText="1"/>
      <protection locked="0"/>
    </xf>
    <xf numFmtId="166" fontId="10" fillId="0" borderId="0" xfId="55" applyNumberFormat="1" applyFont="1" applyBorder="1" applyAlignment="1" applyProtection="1" quotePrefix="1">
      <alignment horizontal="center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M9" sqref="M9"/>
    </sheetView>
  </sheetViews>
  <sheetFormatPr defaultColWidth="9.140625" defaultRowHeight="15"/>
  <cols>
    <col min="1" max="1" width="61.00390625" style="0" customWidth="1"/>
    <col min="2" max="2" width="12.57421875" style="0" customWidth="1"/>
    <col min="3" max="3" width="11.00390625" style="0" hidden="1" customWidth="1"/>
    <col min="4" max="4" width="10.8515625" style="0" hidden="1" customWidth="1"/>
    <col min="5" max="6" width="11.421875" style="0" hidden="1" customWidth="1"/>
    <col min="7" max="7" width="11.8515625" style="0" hidden="1" customWidth="1"/>
    <col min="8" max="8" width="11.57421875" style="0" hidden="1" customWidth="1"/>
    <col min="9" max="9" width="12.00390625" style="0" customWidth="1"/>
    <col min="10" max="10" width="11.421875" style="26" customWidth="1"/>
    <col min="11" max="11" width="13.140625" style="0" customWidth="1"/>
  </cols>
  <sheetData>
    <row r="1" spans="1:8" ht="14.25">
      <c r="A1" s="31" t="s">
        <v>51</v>
      </c>
      <c r="B1" s="31"/>
      <c r="C1" s="31"/>
      <c r="D1" s="31"/>
      <c r="E1" s="31"/>
      <c r="F1" s="31"/>
      <c r="G1" s="31"/>
      <c r="H1" s="1"/>
    </row>
    <row r="2" spans="1:8" ht="27.75" customHeight="1">
      <c r="A2" s="32" t="s">
        <v>0</v>
      </c>
      <c r="B2" s="32"/>
      <c r="C2" s="32"/>
      <c r="D2" s="32"/>
      <c r="E2" s="32"/>
      <c r="F2" s="32"/>
      <c r="G2" s="32"/>
      <c r="H2" s="1"/>
    </row>
    <row r="3" spans="1:8" ht="14.25">
      <c r="A3" s="2"/>
      <c r="B3" s="8"/>
      <c r="C3" s="8"/>
      <c r="D3" s="8"/>
      <c r="E3" s="8"/>
      <c r="F3" s="1"/>
      <c r="G3" s="10" t="s">
        <v>1</v>
      </c>
      <c r="H3" s="1"/>
    </row>
    <row r="4" spans="1:11" ht="14.25">
      <c r="A4" s="20" t="s">
        <v>2</v>
      </c>
      <c r="B4" s="18" t="s">
        <v>3</v>
      </c>
      <c r="C4" s="18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8" t="s">
        <v>53</v>
      </c>
      <c r="I4" s="18" t="s">
        <v>54</v>
      </c>
      <c r="J4" s="18" t="s">
        <v>55</v>
      </c>
      <c r="K4" s="18" t="s">
        <v>56</v>
      </c>
    </row>
    <row r="5" spans="1:11" ht="14.25">
      <c r="A5" s="3" t="s">
        <v>9</v>
      </c>
      <c r="B5" s="14">
        <v>328781955</v>
      </c>
      <c r="C5" s="14">
        <v>346174443</v>
      </c>
      <c r="D5" s="14">
        <v>375015774</v>
      </c>
      <c r="E5" s="14">
        <v>387363719</v>
      </c>
      <c r="F5" s="14">
        <v>408492611</v>
      </c>
      <c r="G5" s="14">
        <v>440177584</v>
      </c>
      <c r="H5" s="14">
        <v>468647507</v>
      </c>
      <c r="I5" s="14">
        <v>480003585</v>
      </c>
      <c r="J5" s="14">
        <v>531262907</v>
      </c>
      <c r="K5" s="14">
        <v>664280496</v>
      </c>
    </row>
    <row r="6" spans="1:11" ht="27">
      <c r="A6" s="4" t="s">
        <v>10</v>
      </c>
      <c r="B6" s="14">
        <v>44437415</v>
      </c>
      <c r="C6" s="14">
        <v>47445866</v>
      </c>
      <c r="D6" s="14">
        <v>51421338</v>
      </c>
      <c r="E6" s="14">
        <v>51712653</v>
      </c>
      <c r="F6" s="14">
        <v>51098474</v>
      </c>
      <c r="G6" s="14">
        <v>47467756</v>
      </c>
      <c r="H6" s="14">
        <v>48315095</v>
      </c>
      <c r="I6" s="14">
        <v>40254376</v>
      </c>
      <c r="J6" s="14">
        <v>47288187</v>
      </c>
      <c r="K6" s="14">
        <v>71911282</v>
      </c>
    </row>
    <row r="7" spans="1:11" ht="14.25">
      <c r="A7" s="3" t="s">
        <v>11</v>
      </c>
      <c r="B7" s="14">
        <v>144492380</v>
      </c>
      <c r="C7" s="14">
        <v>145016542</v>
      </c>
      <c r="D7" s="14">
        <v>164203627</v>
      </c>
      <c r="E7" s="14">
        <v>174493307</v>
      </c>
      <c r="F7" s="14">
        <v>181891785</v>
      </c>
      <c r="G7" s="14">
        <v>184988670</v>
      </c>
      <c r="H7" s="14">
        <v>200114449</v>
      </c>
      <c r="I7" s="14">
        <v>235625923</v>
      </c>
      <c r="J7" s="14">
        <v>251460125</v>
      </c>
      <c r="K7" s="14">
        <v>282660795</v>
      </c>
    </row>
    <row r="8" spans="1:11" ht="14.25">
      <c r="A8" s="5" t="s">
        <v>12</v>
      </c>
      <c r="B8" s="15">
        <v>104841978</v>
      </c>
      <c r="C8" s="15">
        <v>104352388</v>
      </c>
      <c r="D8" s="15">
        <v>121590418</v>
      </c>
      <c r="E8" s="15">
        <v>129050787</v>
      </c>
      <c r="F8" s="15">
        <v>139184717</v>
      </c>
      <c r="G8" s="15">
        <v>141306379</v>
      </c>
      <c r="H8" s="15">
        <v>149139495</v>
      </c>
      <c r="I8" s="15">
        <v>151978257</v>
      </c>
      <c r="J8" s="15">
        <v>164435210</v>
      </c>
      <c r="K8" s="15">
        <v>183607938</v>
      </c>
    </row>
    <row r="9" spans="1:11" ht="14.25">
      <c r="A9" s="5" t="s">
        <v>13</v>
      </c>
      <c r="B9" s="16">
        <v>34378487</v>
      </c>
      <c r="C9" s="16">
        <v>34993874</v>
      </c>
      <c r="D9" s="16">
        <v>36495562</v>
      </c>
      <c r="E9" s="16">
        <v>39192237</v>
      </c>
      <c r="F9" s="16">
        <v>36502265</v>
      </c>
      <c r="G9" s="15">
        <v>37323838</v>
      </c>
      <c r="H9" s="15">
        <v>44737518</v>
      </c>
      <c r="I9" s="15">
        <v>77241410</v>
      </c>
      <c r="J9" s="15">
        <v>79930299</v>
      </c>
      <c r="K9" s="15">
        <v>91474706</v>
      </c>
    </row>
    <row r="10" spans="1:11" ht="14.25">
      <c r="A10" s="5" t="s">
        <v>14</v>
      </c>
      <c r="B10" s="15">
        <v>1797920</v>
      </c>
      <c r="C10" s="15">
        <v>1718322</v>
      </c>
      <c r="D10" s="15">
        <v>1812797</v>
      </c>
      <c r="E10" s="15">
        <v>1744111</v>
      </c>
      <c r="F10" s="15">
        <v>1798618</v>
      </c>
      <c r="G10" s="15">
        <v>1796901</v>
      </c>
      <c r="H10" s="15">
        <v>1962307</v>
      </c>
      <c r="I10" s="15">
        <v>2069547</v>
      </c>
      <c r="J10" s="15">
        <v>2149952</v>
      </c>
      <c r="K10" s="15">
        <v>2328880</v>
      </c>
    </row>
    <row r="11" spans="1:11" ht="14.25">
      <c r="A11" s="5" t="s">
        <v>15</v>
      </c>
      <c r="B11" s="17">
        <v>3473995</v>
      </c>
      <c r="C11" s="17">
        <v>3951958</v>
      </c>
      <c r="D11" s="17">
        <v>4304850</v>
      </c>
      <c r="E11" s="17">
        <v>4506172</v>
      </c>
      <c r="F11" s="17">
        <v>4406185</v>
      </c>
      <c r="G11" s="15">
        <v>4561552</v>
      </c>
      <c r="H11" s="15">
        <v>4275129</v>
      </c>
      <c r="I11" s="15">
        <v>4336709</v>
      </c>
      <c r="J11" s="15">
        <v>4944664</v>
      </c>
      <c r="K11" s="15">
        <v>5249271</v>
      </c>
    </row>
    <row r="12" spans="1:11" ht="14.25">
      <c r="A12" s="3" t="s">
        <v>16</v>
      </c>
      <c r="B12" s="14">
        <v>20053481</v>
      </c>
      <c r="C12" s="14">
        <v>20073348</v>
      </c>
      <c r="D12" s="14">
        <v>26218432</v>
      </c>
      <c r="E12" s="14">
        <v>27268117</v>
      </c>
      <c r="F12" s="14">
        <v>25218870</v>
      </c>
      <c r="G12" s="14">
        <v>23394010</v>
      </c>
      <c r="H12" s="14">
        <v>27673195</v>
      </c>
      <c r="I12" s="14">
        <v>26948225</v>
      </c>
      <c r="J12" s="14">
        <v>24918171</v>
      </c>
      <c r="K12" s="14">
        <v>38738954</v>
      </c>
    </row>
    <row r="13" spans="1:11" ht="14.25">
      <c r="A13" s="5" t="s">
        <v>17</v>
      </c>
      <c r="B13" s="15">
        <v>9106307</v>
      </c>
      <c r="C13" s="15">
        <v>9998065</v>
      </c>
      <c r="D13" s="15">
        <v>10945428</v>
      </c>
      <c r="E13" s="15">
        <v>11852268</v>
      </c>
      <c r="F13" s="15">
        <v>11233218</v>
      </c>
      <c r="G13" s="15">
        <v>11200607</v>
      </c>
      <c r="H13" s="15">
        <v>13952651</v>
      </c>
      <c r="I13" s="15">
        <v>15587758</v>
      </c>
      <c r="J13" s="15">
        <v>16187034</v>
      </c>
      <c r="K13" s="15">
        <v>17996774</v>
      </c>
    </row>
    <row r="14" spans="1:11" ht="27">
      <c r="A14" s="5" t="s">
        <v>18</v>
      </c>
      <c r="B14" s="15">
        <v>8423053</v>
      </c>
      <c r="C14" s="15">
        <v>7650219</v>
      </c>
      <c r="D14" s="15">
        <v>13018347</v>
      </c>
      <c r="E14" s="15">
        <v>12813816</v>
      </c>
      <c r="F14" s="15">
        <v>11961710</v>
      </c>
      <c r="G14" s="15">
        <v>10899522</v>
      </c>
      <c r="H14" s="15">
        <v>13400147</v>
      </c>
      <c r="I14" s="15">
        <v>10778783</v>
      </c>
      <c r="J14" s="15">
        <v>8469125</v>
      </c>
      <c r="K14" s="15">
        <v>20725389</v>
      </c>
    </row>
    <row r="15" spans="1:11" ht="14.25">
      <c r="A15" s="5" t="s">
        <v>19</v>
      </c>
      <c r="B15" s="15">
        <v>2481241</v>
      </c>
      <c r="C15" s="15">
        <v>2401537</v>
      </c>
      <c r="D15" s="15">
        <v>2110997</v>
      </c>
      <c r="E15" s="15">
        <v>2535945</v>
      </c>
      <c r="F15" s="15">
        <v>1923256</v>
      </c>
      <c r="G15" s="15">
        <v>1188124</v>
      </c>
      <c r="H15" s="15">
        <v>182430</v>
      </c>
      <c r="I15" s="15">
        <v>49939</v>
      </c>
      <c r="J15" s="15">
        <v>65576</v>
      </c>
      <c r="K15" s="15">
        <v>33812</v>
      </c>
    </row>
    <row r="16" spans="1:11" ht="27">
      <c r="A16" s="5" t="s">
        <v>20</v>
      </c>
      <c r="B16" s="15">
        <v>42880</v>
      </c>
      <c r="C16" s="15">
        <v>23527</v>
      </c>
      <c r="D16" s="15">
        <v>143660</v>
      </c>
      <c r="E16" s="15">
        <v>66088</v>
      </c>
      <c r="F16" s="15">
        <v>100686</v>
      </c>
      <c r="G16" s="15">
        <v>105757</v>
      </c>
      <c r="H16" s="15">
        <v>137967</v>
      </c>
      <c r="I16" s="15">
        <v>531745</v>
      </c>
      <c r="J16" s="15">
        <v>196436</v>
      </c>
      <c r="K16" s="15">
        <v>-17021</v>
      </c>
    </row>
    <row r="17" spans="1:11" ht="14.25">
      <c r="A17" s="3" t="s">
        <v>21</v>
      </c>
      <c r="B17" s="14">
        <v>9471926</v>
      </c>
      <c r="C17" s="14">
        <v>10188611</v>
      </c>
      <c r="D17" s="14">
        <v>13248920</v>
      </c>
      <c r="E17" s="14">
        <v>10380728</v>
      </c>
      <c r="F17" s="14">
        <v>12137163</v>
      </c>
      <c r="G17" s="14">
        <v>9863659</v>
      </c>
      <c r="H17" s="14">
        <v>12516725</v>
      </c>
      <c r="I17" s="14">
        <v>5803630</v>
      </c>
      <c r="J17" s="14">
        <v>6708855</v>
      </c>
      <c r="K17" s="14">
        <v>1212125</v>
      </c>
    </row>
    <row r="18" spans="1:11" ht="36.75" customHeight="1">
      <c r="A18" s="5" t="s">
        <v>22</v>
      </c>
      <c r="B18" s="15">
        <v>150392</v>
      </c>
      <c r="C18" s="15">
        <v>34310</v>
      </c>
      <c r="D18" s="15">
        <v>3695858</v>
      </c>
      <c r="E18" s="15">
        <v>1605391</v>
      </c>
      <c r="F18" s="15">
        <v>3655948</v>
      </c>
      <c r="G18" s="15">
        <v>1991565</v>
      </c>
      <c r="H18" s="15">
        <v>1822036</v>
      </c>
      <c r="I18" s="15">
        <v>574374</v>
      </c>
      <c r="J18" s="15">
        <v>76423</v>
      </c>
      <c r="K18" s="15">
        <v>232890</v>
      </c>
    </row>
    <row r="19" spans="1:11" ht="14.25">
      <c r="A19" s="3" t="s">
        <v>23</v>
      </c>
      <c r="B19" s="9">
        <f>B5+B6+B7+B12+B17</f>
        <v>547237157</v>
      </c>
      <c r="C19" s="9">
        <f>C5+C6+C7+C12+C17</f>
        <v>568898810</v>
      </c>
      <c r="D19" s="9">
        <f>D5+D6+D7+D12+D17</f>
        <v>630108091</v>
      </c>
      <c r="E19" s="9">
        <f>E5+E6+E7+E12+E17</f>
        <v>651218524</v>
      </c>
      <c r="F19" s="9">
        <f>F5+F6+F7+F12+F17</f>
        <v>678838903</v>
      </c>
      <c r="G19" s="9">
        <v>705891679</v>
      </c>
      <c r="H19" s="9">
        <v>757266971</v>
      </c>
      <c r="I19" s="9">
        <v>788635739</v>
      </c>
      <c r="J19" s="9">
        <v>861638245</v>
      </c>
      <c r="K19" s="9">
        <f>K5+K6+K7+K12+K17</f>
        <v>1058803652</v>
      </c>
    </row>
    <row r="20" spans="1:11" ht="14.25">
      <c r="A20" s="18" t="s">
        <v>24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 ht="14.25">
      <c r="A21" s="3" t="s">
        <v>25</v>
      </c>
      <c r="B21" s="14">
        <v>403820002</v>
      </c>
      <c r="C21" s="14">
        <v>431567372</v>
      </c>
      <c r="D21" s="14">
        <v>429658596</v>
      </c>
      <c r="E21" s="14">
        <v>454295415</v>
      </c>
      <c r="F21" s="14">
        <v>480560303</v>
      </c>
      <c r="G21" s="14">
        <v>516325382</v>
      </c>
      <c r="H21" s="14">
        <v>564661767</v>
      </c>
      <c r="I21" s="14">
        <v>555253852</v>
      </c>
      <c r="J21" s="14">
        <v>664223717</v>
      </c>
      <c r="K21" s="14">
        <v>760175262</v>
      </c>
    </row>
    <row r="22" spans="1:11" ht="14.25">
      <c r="A22" s="5" t="s">
        <v>26</v>
      </c>
      <c r="B22" s="15">
        <v>301719386</v>
      </c>
      <c r="C22" s="15">
        <v>324541133</v>
      </c>
      <c r="D22" s="15">
        <v>323654813</v>
      </c>
      <c r="E22" s="15">
        <v>344047175</v>
      </c>
      <c r="F22" s="15">
        <v>358119273</v>
      </c>
      <c r="G22" s="15">
        <v>385285276</v>
      </c>
      <c r="H22" s="15">
        <v>423272897</v>
      </c>
      <c r="I22" s="15">
        <v>435263310</v>
      </c>
      <c r="J22" s="15">
        <v>520558448</v>
      </c>
      <c r="K22" s="15">
        <v>588119225</v>
      </c>
    </row>
    <row r="23" spans="1:11" ht="14.25">
      <c r="A23" s="5" t="s">
        <v>27</v>
      </c>
      <c r="B23" s="15">
        <v>89728612</v>
      </c>
      <c r="C23" s="15">
        <v>93108400</v>
      </c>
      <c r="D23" s="15">
        <v>93030695</v>
      </c>
      <c r="E23" s="15">
        <v>100483747</v>
      </c>
      <c r="F23" s="15">
        <v>109643797</v>
      </c>
      <c r="G23" s="15">
        <v>116647152</v>
      </c>
      <c r="H23" s="15">
        <v>125817657</v>
      </c>
      <c r="I23" s="15">
        <v>113939841</v>
      </c>
      <c r="J23" s="15">
        <v>133910870</v>
      </c>
      <c r="K23" s="15">
        <v>158528655</v>
      </c>
    </row>
    <row r="24" spans="1:11" ht="41.25">
      <c r="A24" s="5" t="s">
        <v>28</v>
      </c>
      <c r="B24" s="15">
        <v>12372004</v>
      </c>
      <c r="C24" s="15">
        <v>13917839</v>
      </c>
      <c r="D24" s="15">
        <v>12973088</v>
      </c>
      <c r="E24" s="15">
        <v>9764493</v>
      </c>
      <c r="F24" s="15">
        <v>12797233</v>
      </c>
      <c r="G24" s="15">
        <v>14392954</v>
      </c>
      <c r="H24" s="15">
        <v>15571213</v>
      </c>
      <c r="I24" s="15">
        <v>6050701</v>
      </c>
      <c r="J24" s="15">
        <v>9754399</v>
      </c>
      <c r="K24" s="15">
        <v>13527382</v>
      </c>
    </row>
    <row r="25" spans="1:11" ht="14.25">
      <c r="A25" s="3" t="s">
        <v>29</v>
      </c>
      <c r="B25" s="14">
        <v>86593119</v>
      </c>
      <c r="C25" s="14">
        <v>96490649</v>
      </c>
      <c r="D25" s="14">
        <v>94913202</v>
      </c>
      <c r="E25" s="14">
        <v>96638806</v>
      </c>
      <c r="F25" s="14">
        <v>98468075</v>
      </c>
      <c r="G25" s="14">
        <v>110455220</v>
      </c>
      <c r="H25" s="14">
        <v>120890259</v>
      </c>
      <c r="I25" s="14">
        <v>125528628</v>
      </c>
      <c r="J25" s="14">
        <v>139695085</v>
      </c>
      <c r="K25" s="14">
        <v>163114976</v>
      </c>
    </row>
    <row r="26" spans="1:11" ht="14.25">
      <c r="A26" s="5" t="s">
        <v>30</v>
      </c>
      <c r="B26" s="15">
        <v>44522740</v>
      </c>
      <c r="C26" s="15">
        <v>47698854</v>
      </c>
      <c r="D26" s="15">
        <v>47555762</v>
      </c>
      <c r="E26" s="15">
        <v>51285735</v>
      </c>
      <c r="F26" s="15">
        <v>54883339</v>
      </c>
      <c r="G26" s="15">
        <v>61684877</v>
      </c>
      <c r="H26" s="15">
        <v>66725714</v>
      </c>
      <c r="I26" s="15">
        <v>70996632</v>
      </c>
      <c r="J26" s="15">
        <v>80841385</v>
      </c>
      <c r="K26" s="15">
        <v>95077042</v>
      </c>
    </row>
    <row r="27" spans="1:11" ht="14.25">
      <c r="A27" s="5" t="s">
        <v>31</v>
      </c>
      <c r="B27" s="15">
        <v>4679113</v>
      </c>
      <c r="C27" s="15">
        <v>6202602</v>
      </c>
      <c r="D27" s="15">
        <v>6355869</v>
      </c>
      <c r="E27" s="15">
        <v>7540669</v>
      </c>
      <c r="F27" s="15">
        <v>6556087</v>
      </c>
      <c r="G27" s="15">
        <v>9738069</v>
      </c>
      <c r="H27" s="15">
        <v>10536779</v>
      </c>
      <c r="I27" s="15">
        <v>9130702</v>
      </c>
      <c r="J27" s="15">
        <v>9390518</v>
      </c>
      <c r="K27" s="15">
        <v>8704136</v>
      </c>
    </row>
    <row r="28" spans="1:11" ht="14.25">
      <c r="A28" s="5" t="s">
        <v>32</v>
      </c>
      <c r="B28" s="15">
        <v>2003172</v>
      </c>
      <c r="C28" s="15">
        <v>2138448</v>
      </c>
      <c r="D28" s="15">
        <v>2208447</v>
      </c>
      <c r="E28" s="15">
        <v>2328429</v>
      </c>
      <c r="F28" s="15">
        <v>2472870</v>
      </c>
      <c r="G28" s="15">
        <v>2707426</v>
      </c>
      <c r="H28" s="15">
        <v>2932784</v>
      </c>
      <c r="I28" s="15">
        <v>3133363</v>
      </c>
      <c r="J28" s="15">
        <v>3471648</v>
      </c>
      <c r="K28" s="15">
        <v>4151437</v>
      </c>
    </row>
    <row r="29" spans="1:11" ht="27">
      <c r="A29" s="5" t="s">
        <v>33</v>
      </c>
      <c r="B29" s="15">
        <v>35388094</v>
      </c>
      <c r="C29" s="15">
        <v>40450745</v>
      </c>
      <c r="D29" s="15">
        <v>38793124</v>
      </c>
      <c r="E29" s="15">
        <v>35483973</v>
      </c>
      <c r="F29" s="15">
        <v>34555779</v>
      </c>
      <c r="G29" s="15">
        <v>36324848</v>
      </c>
      <c r="H29" s="15">
        <v>40694982</v>
      </c>
      <c r="I29" s="15">
        <v>42267931</v>
      </c>
      <c r="J29" s="15">
        <v>45991534</v>
      </c>
      <c r="K29" s="15">
        <v>55182361</v>
      </c>
    </row>
    <row r="30" spans="1:11" ht="14.25">
      <c r="A30" s="3" t="s">
        <v>34</v>
      </c>
      <c r="B30" s="14">
        <v>13208105</v>
      </c>
      <c r="C30" s="14">
        <v>14410199</v>
      </c>
      <c r="D30" s="14">
        <v>13117555</v>
      </c>
      <c r="E30" s="14">
        <v>12538374</v>
      </c>
      <c r="F30" s="14">
        <v>16147801</v>
      </c>
      <c r="G30" s="14">
        <v>17093320</v>
      </c>
      <c r="H30" s="14">
        <v>14794070</v>
      </c>
      <c r="I30" s="14">
        <v>11181168</v>
      </c>
      <c r="J30" s="14">
        <v>10722152</v>
      </c>
      <c r="K30" s="14">
        <v>20194462</v>
      </c>
    </row>
    <row r="31" spans="1:11" ht="14.25">
      <c r="A31" s="3" t="s">
        <v>35</v>
      </c>
      <c r="B31" s="9">
        <f>B21+B25+B30</f>
        <v>503621226</v>
      </c>
      <c r="C31" s="9">
        <f>C21+C25+C30</f>
        <v>542468220</v>
      </c>
      <c r="D31" s="9">
        <f>D21+D25+D30</f>
        <v>537689353</v>
      </c>
      <c r="E31" s="9">
        <f>E21+E25+E30</f>
        <v>563472595</v>
      </c>
      <c r="F31" s="9">
        <f>F21+F25+F30</f>
        <v>595176179</v>
      </c>
      <c r="G31" s="9">
        <v>643873922</v>
      </c>
      <c r="H31" s="9">
        <v>700346096</v>
      </c>
      <c r="I31" s="9">
        <v>691963648</v>
      </c>
      <c r="J31" s="9">
        <v>814640954</v>
      </c>
      <c r="K31" s="9">
        <f>K21+K25+K30</f>
        <v>943484700</v>
      </c>
    </row>
    <row r="32" spans="1:11" ht="14.25">
      <c r="A32" s="21" t="s">
        <v>36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1" ht="27">
      <c r="A33" s="3" t="s">
        <v>37</v>
      </c>
      <c r="B33" s="14">
        <v>25536912</v>
      </c>
      <c r="C33" s="14">
        <v>-8358816</v>
      </c>
      <c r="D33" s="14">
        <v>37099586</v>
      </c>
      <c r="E33" s="14">
        <v>28816474</v>
      </c>
      <c r="F33" s="14">
        <v>29333807</v>
      </c>
      <c r="G33" s="14">
        <v>25194860</v>
      </c>
      <c r="H33" s="14">
        <v>40420572</v>
      </c>
      <c r="I33" s="14">
        <v>19333979</v>
      </c>
      <c r="J33" s="14">
        <v>17253436</v>
      </c>
      <c r="K33" s="28">
        <v>69497736</v>
      </c>
    </row>
    <row r="34" spans="1:11" ht="14.25">
      <c r="A34" s="3" t="s">
        <v>38</v>
      </c>
      <c r="B34" s="14">
        <v>4568893</v>
      </c>
      <c r="C34" s="14">
        <v>4847720</v>
      </c>
      <c r="D34" s="14">
        <v>4543952</v>
      </c>
      <c r="E34" s="14">
        <v>2256821</v>
      </c>
      <c r="F34" s="14">
        <v>866862</v>
      </c>
      <c r="G34" s="14">
        <v>-2156953</v>
      </c>
      <c r="H34" s="14">
        <v>-775610</v>
      </c>
      <c r="I34" s="14">
        <v>263853</v>
      </c>
      <c r="J34" s="14">
        <v>19403</v>
      </c>
      <c r="K34" s="28">
        <v>90685</v>
      </c>
    </row>
    <row r="35" spans="1:11" ht="27">
      <c r="A35" s="3" t="s">
        <v>39</v>
      </c>
      <c r="B35" s="14">
        <v>462072</v>
      </c>
      <c r="C35" s="14">
        <v>1046009</v>
      </c>
      <c r="D35" s="14">
        <v>579873</v>
      </c>
      <c r="E35" s="14">
        <v>1868114</v>
      </c>
      <c r="F35" s="14">
        <v>2202000</v>
      </c>
      <c r="G35" s="14">
        <v>502000</v>
      </c>
      <c r="H35" s="14">
        <v>2727000</v>
      </c>
      <c r="I35" s="14">
        <v>3103000</v>
      </c>
      <c r="J35" s="14">
        <v>2965000</v>
      </c>
      <c r="K35" s="28">
        <v>3278000</v>
      </c>
    </row>
    <row r="36" spans="1:11" ht="27">
      <c r="A36" s="3" t="s">
        <v>52</v>
      </c>
      <c r="B36" s="14">
        <v>49393269</v>
      </c>
      <c r="C36" s="14">
        <v>43201606</v>
      </c>
      <c r="D36" s="14">
        <v>21513145</v>
      </c>
      <c r="E36" s="14">
        <v>29623992</v>
      </c>
      <c r="F36" s="14">
        <v>34392736</v>
      </c>
      <c r="G36" s="14">
        <v>41955683</v>
      </c>
      <c r="H36" s="14">
        <v>18138187</v>
      </c>
      <c r="I36" s="14">
        <v>63444129</v>
      </c>
      <c r="J36" s="14">
        <v>47916721</v>
      </c>
      <c r="K36" s="28">
        <v>31789703</v>
      </c>
    </row>
    <row r="37" spans="1:11" ht="14.25">
      <c r="A37" s="3" t="s">
        <v>41</v>
      </c>
      <c r="B37" s="14">
        <v>9914772</v>
      </c>
      <c r="C37" s="14">
        <v>10288795</v>
      </c>
      <c r="D37" s="14">
        <v>6039127</v>
      </c>
      <c r="E37" s="14">
        <v>17023910</v>
      </c>
      <c r="F37" s="14">
        <v>31323000</v>
      </c>
      <c r="G37" s="14">
        <v>34644670</v>
      </c>
      <c r="H37" s="14">
        <v>33480838</v>
      </c>
      <c r="I37" s="14">
        <v>43328047</v>
      </c>
      <c r="J37" s="14">
        <v>57366334</v>
      </c>
      <c r="K37" s="28">
        <v>70658539</v>
      </c>
    </row>
    <row r="38" spans="1:11" ht="27">
      <c r="A38" s="3" t="s">
        <v>42</v>
      </c>
      <c r="B38" s="14">
        <v>645079</v>
      </c>
      <c r="C38" s="14">
        <v>803750</v>
      </c>
      <c r="D38" s="14">
        <v>722658</v>
      </c>
      <c r="E38" s="14">
        <v>845982</v>
      </c>
      <c r="F38" s="14">
        <v>844811</v>
      </c>
      <c r="G38" s="14">
        <v>763188</v>
      </c>
      <c r="H38" s="14">
        <v>756500</v>
      </c>
      <c r="I38" s="14">
        <v>747123</v>
      </c>
      <c r="J38" s="14">
        <v>916075</v>
      </c>
      <c r="K38" s="28">
        <v>896058</v>
      </c>
    </row>
    <row r="39" spans="1:11" ht="14.25">
      <c r="A39" s="3" t="s">
        <v>43</v>
      </c>
      <c r="B39" s="14">
        <v>47118297</v>
      </c>
      <c r="C39" s="14">
        <v>25763821</v>
      </c>
      <c r="D39" s="14">
        <v>-21311003</v>
      </c>
      <c r="E39" s="14">
        <v>-6648728</v>
      </c>
      <c r="F39" s="14">
        <v>16905851</v>
      </c>
      <c r="G39" s="14">
        <v>40091437</v>
      </c>
      <c r="H39" s="14">
        <v>38996622</v>
      </c>
      <c r="I39" s="14">
        <v>34792998</v>
      </c>
      <c r="J39" s="14">
        <v>80172703</v>
      </c>
      <c r="K39" s="28">
        <v>39855366</v>
      </c>
    </row>
    <row r="40" spans="1:11" ht="14.25">
      <c r="A40" s="6" t="s">
        <v>44</v>
      </c>
      <c r="B40" s="9">
        <v>213231</v>
      </c>
      <c r="C40" s="9">
        <v>365347</v>
      </c>
      <c r="D40" s="9">
        <v>609394</v>
      </c>
      <c r="E40" s="9">
        <v>661908</v>
      </c>
      <c r="F40" s="9">
        <v>1605359</v>
      </c>
      <c r="G40" s="9">
        <v>1205746</v>
      </c>
      <c r="H40" s="9">
        <v>1170010</v>
      </c>
      <c r="I40" s="9">
        <v>1244958</v>
      </c>
      <c r="J40" s="9">
        <v>733025</v>
      </c>
      <c r="K40" s="28">
        <v>-21036403</v>
      </c>
    </row>
    <row r="41" spans="1:11" ht="27">
      <c r="A41" s="3" t="s">
        <v>45</v>
      </c>
      <c r="B41" s="9">
        <f aca="true" t="shared" si="0" ref="B41:G41">B33+B34+B35+B36+B37+B38-B39+B40</f>
        <v>43615931</v>
      </c>
      <c r="C41" s="9">
        <f t="shared" si="0"/>
        <v>26430590</v>
      </c>
      <c r="D41" s="9">
        <f t="shared" si="0"/>
        <v>92418738</v>
      </c>
      <c r="E41" s="9">
        <f t="shared" si="0"/>
        <v>87745929</v>
      </c>
      <c r="F41" s="9">
        <f t="shared" si="0"/>
        <v>83662724</v>
      </c>
      <c r="G41" s="9">
        <f t="shared" si="0"/>
        <v>62017757</v>
      </c>
      <c r="H41" s="9">
        <f>H33+H34+H35+H36+H37+H38-H39+H40</f>
        <v>56920875</v>
      </c>
      <c r="I41" s="9">
        <f>I33+I34+I35+I36+I37+I38-I39+I40</f>
        <v>96672091</v>
      </c>
      <c r="J41" s="9">
        <f>J33+J34+J35+J36+J37+J38-J39+J40</f>
        <v>46997291</v>
      </c>
      <c r="K41" s="9">
        <f>K33+K34+K35+K36+K37+K38+K40-K39</f>
        <v>115318952</v>
      </c>
    </row>
    <row r="42" spans="1:7" ht="15.75">
      <c r="A42" s="33"/>
      <c r="B42" s="33"/>
      <c r="C42" s="33"/>
      <c r="D42" s="33"/>
      <c r="E42" s="33"/>
      <c r="F42" s="33"/>
      <c r="G42" s="33"/>
    </row>
    <row r="43" spans="1:7" ht="14.25">
      <c r="A43" s="2"/>
      <c r="B43" s="7"/>
      <c r="C43" s="7"/>
      <c r="D43" s="7"/>
      <c r="E43" s="7"/>
      <c r="F43" s="7"/>
      <c r="G43" s="7"/>
    </row>
    <row r="44" spans="1:7" ht="14.25">
      <c r="A44" s="2"/>
      <c r="B44" s="7"/>
      <c r="C44" s="7"/>
      <c r="D44" s="7"/>
      <c r="E44" s="7"/>
      <c r="F44" s="7"/>
      <c r="G44" s="7"/>
    </row>
    <row r="45" spans="1:7" ht="14.25">
      <c r="A45" s="2"/>
      <c r="B45" s="7"/>
      <c r="C45" s="7"/>
      <c r="D45" s="7"/>
      <c r="E45" s="7"/>
      <c r="F45" s="11"/>
      <c r="G45" s="7"/>
    </row>
    <row r="46" spans="1:7" ht="14.25">
      <c r="A46" s="1"/>
      <c r="B46" s="1"/>
      <c r="C46" s="1"/>
      <c r="D46" s="1"/>
      <c r="E46" s="1"/>
      <c r="F46" s="12"/>
      <c r="G46" s="1"/>
    </row>
    <row r="47" spans="1:7" ht="14.25">
      <c r="A47" s="1"/>
      <c r="B47" s="1"/>
      <c r="C47" s="1"/>
      <c r="D47" s="1"/>
      <c r="E47" s="1"/>
      <c r="F47" s="12"/>
      <c r="G47" s="1"/>
    </row>
  </sheetData>
  <sheetProtection/>
  <mergeCells count="3">
    <mergeCell ref="A1:G1"/>
    <mergeCell ref="A2:G2"/>
    <mergeCell ref="A42:G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B1">
      <selection activeCell="K9" sqref="K9:L9"/>
    </sheetView>
  </sheetViews>
  <sheetFormatPr defaultColWidth="9.140625" defaultRowHeight="15"/>
  <cols>
    <col min="1" max="1" width="45.57421875" style="0" customWidth="1"/>
    <col min="2" max="2" width="9.8515625" style="0" customWidth="1"/>
    <col min="3" max="3" width="10.57421875" style="0" customWidth="1"/>
    <col min="4" max="4" width="10.00390625" style="0" customWidth="1"/>
    <col min="5" max="5" width="8.421875" style="0" customWidth="1"/>
    <col min="6" max="6" width="8.7109375" style="0" customWidth="1"/>
    <col min="9" max="9" width="8.8515625" style="26" customWidth="1"/>
  </cols>
  <sheetData>
    <row r="1" spans="1:6" ht="15">
      <c r="A1" s="35" t="s">
        <v>48</v>
      </c>
      <c r="B1" s="35"/>
      <c r="C1" s="35"/>
      <c r="D1" s="35"/>
      <c r="E1" s="35"/>
      <c r="F1" s="35"/>
    </row>
    <row r="2" spans="1:6" ht="34.5" customHeight="1">
      <c r="A2" s="36" t="s">
        <v>46</v>
      </c>
      <c r="B2" s="36"/>
      <c r="C2" s="36"/>
      <c r="D2" s="36"/>
      <c r="E2" s="36"/>
      <c r="F2" s="36"/>
    </row>
    <row r="3" spans="1:6" ht="14.25">
      <c r="A3" s="34" t="s">
        <v>49</v>
      </c>
      <c r="B3" s="34"/>
      <c r="C3" s="34"/>
      <c r="D3" s="34"/>
      <c r="E3" s="34"/>
      <c r="F3" s="34"/>
    </row>
    <row r="4" spans="1:10" ht="27">
      <c r="A4" s="20" t="s">
        <v>2</v>
      </c>
      <c r="B4" s="18" t="s">
        <v>4</v>
      </c>
      <c r="C4" s="18" t="s">
        <v>5</v>
      </c>
      <c r="D4" s="18" t="s">
        <v>6</v>
      </c>
      <c r="E4" s="18" t="s">
        <v>7</v>
      </c>
      <c r="F4" s="18" t="s">
        <v>8</v>
      </c>
      <c r="G4" s="18" t="s">
        <v>53</v>
      </c>
      <c r="H4" s="18" t="s">
        <v>54</v>
      </c>
      <c r="I4" s="18" t="s">
        <v>55</v>
      </c>
      <c r="J4" s="18" t="s">
        <v>56</v>
      </c>
    </row>
    <row r="5" spans="1:10" ht="14.25">
      <c r="A5" s="3" t="s">
        <v>9</v>
      </c>
      <c r="B5" s="24">
        <f>Номинал!C5/Номинал!B5*100</f>
        <v>105.28997645263105</v>
      </c>
      <c r="C5" s="24">
        <f>Номинал!D5/Номинал!C5*100</f>
        <v>108.3314443290662</v>
      </c>
      <c r="D5" s="24">
        <f>Номинал!E5/Номинал!D5*100</f>
        <v>103.29264683143703</v>
      </c>
      <c r="E5" s="24">
        <f>Номинал!F5/Номинал!E5*100</f>
        <v>105.45453561178763</v>
      </c>
      <c r="F5" s="24">
        <f>Номинал!G5/Номинал!F5*100</f>
        <v>107.75655964068345</v>
      </c>
      <c r="G5" s="24">
        <f>Номинал!H5/Номинал!G5*100</f>
        <v>106.46782663062642</v>
      </c>
      <c r="H5" s="24">
        <f>Номинал!I5/Номинал!H5*100</f>
        <v>102.42315980142406</v>
      </c>
      <c r="I5" s="24">
        <f>Номинал!J5/Номинал!I5*100</f>
        <v>110.67894565829128</v>
      </c>
      <c r="J5" s="24">
        <f>Номинал!K5/Номинал!J5*100</f>
        <v>125.03799667685063</v>
      </c>
    </row>
    <row r="6" spans="1:10" ht="27">
      <c r="A6" s="4" t="s">
        <v>10</v>
      </c>
      <c r="B6" s="24">
        <f>Номинал!C6/Номинал!B6*100</f>
        <v>106.77008552365163</v>
      </c>
      <c r="C6" s="24">
        <f>Номинал!D6/Номинал!C6*100</f>
        <v>108.37896393333826</v>
      </c>
      <c r="D6" s="24">
        <f>Номинал!E6/Номинал!D6*100</f>
        <v>100.56652551514705</v>
      </c>
      <c r="E6" s="24">
        <f>Номинал!F6/Номинал!E6*100</f>
        <v>98.81232355261294</v>
      </c>
      <c r="F6" s="24">
        <f>Номинал!G6/Номинал!F6*100</f>
        <v>92.89466452559816</v>
      </c>
      <c r="G6" s="24">
        <f>Номинал!H6/Номинал!G6*100</f>
        <v>101.78508333109322</v>
      </c>
      <c r="H6" s="24">
        <f>Номинал!I6/Номинал!H6*100</f>
        <v>83.31635485762783</v>
      </c>
      <c r="I6" s="24">
        <f>Номинал!J6/Номинал!I6*100</f>
        <v>117.47340711479417</v>
      </c>
      <c r="J6" s="24">
        <f>Номинал!K6/Номинал!J6*100</f>
        <v>152.07028765979123</v>
      </c>
    </row>
    <row r="7" spans="1:10" ht="14.25">
      <c r="A7" s="3" t="s">
        <v>11</v>
      </c>
      <c r="B7" s="24">
        <f>Номинал!C7/Номинал!B7*100</f>
        <v>100.36276099819244</v>
      </c>
      <c r="C7" s="24">
        <f>Номинал!D7/Номинал!C7*100</f>
        <v>113.2309629890361</v>
      </c>
      <c r="D7" s="24">
        <f>Номинал!E7/Номинал!D7*100</f>
        <v>106.26641456586097</v>
      </c>
      <c r="E7" s="24">
        <f>Номинал!F7/Номинал!E7*100</f>
        <v>104.23997809841497</v>
      </c>
      <c r="F7" s="24">
        <f>Номинал!G7/Номинал!F7*100</f>
        <v>101.702597508733</v>
      </c>
      <c r="G7" s="24">
        <f>Номинал!H7/Номинал!G7*100</f>
        <v>108.17659751810747</v>
      </c>
      <c r="H7" s="24">
        <f>Номинал!I7/Номинал!H7*100</f>
        <v>117.74558217932578</v>
      </c>
      <c r="I7" s="24">
        <f>Номинал!J7/Номинал!I7*100</f>
        <v>106.7200594053482</v>
      </c>
      <c r="J7" s="24">
        <f>Номинал!K7/Номинал!J7*100</f>
        <v>112.40780024268263</v>
      </c>
    </row>
    <row r="8" spans="1:10" ht="14.25">
      <c r="A8" s="5" t="s">
        <v>12</v>
      </c>
      <c r="B8" s="25">
        <f>Номинал!C8/Номинал!B8*100</f>
        <v>99.53302101950041</v>
      </c>
      <c r="C8" s="25">
        <f>Номинал!D8/Номинал!C8*100</f>
        <v>116.51905656437877</v>
      </c>
      <c r="D8" s="25">
        <f>Номинал!E8/Номинал!D8*100</f>
        <v>106.13565536060581</v>
      </c>
      <c r="E8" s="25">
        <f>Номинал!F8/Номинал!E8*100</f>
        <v>107.85266811274852</v>
      </c>
      <c r="F8" s="25">
        <f>Номинал!G8/Номинал!F8*100</f>
        <v>101.52434983217302</v>
      </c>
      <c r="G8" s="25">
        <f>Номинал!H8/Номинал!G8*100</f>
        <v>105.54335625570023</v>
      </c>
      <c r="H8" s="25">
        <f>Номинал!I8/Номинал!H8*100</f>
        <v>101.90342739191922</v>
      </c>
      <c r="I8" s="25">
        <f>Номинал!J8/Номинал!I8*100</f>
        <v>108.19653629795214</v>
      </c>
      <c r="J8" s="25">
        <f>Номинал!K8/Номинал!J8*100</f>
        <v>111.65974610912104</v>
      </c>
    </row>
    <row r="9" spans="1:10" ht="14.25">
      <c r="A9" s="5" t="s">
        <v>13</v>
      </c>
      <c r="B9" s="25">
        <f>Номинал!C9/Номинал!B9*100</f>
        <v>101.79003514610751</v>
      </c>
      <c r="C9" s="25">
        <f>Номинал!D9/Номинал!C9*100</f>
        <v>104.29128824090755</v>
      </c>
      <c r="D9" s="25">
        <f>Номинал!E9/Номинал!D9*100</f>
        <v>107.3890491123277</v>
      </c>
      <c r="E9" s="25">
        <f>Номинал!F9/Номинал!E9*100</f>
        <v>93.13646730601268</v>
      </c>
      <c r="F9" s="25">
        <f>Номинал!G9/Номинал!F9*100</f>
        <v>102.25074526197211</v>
      </c>
      <c r="G9" s="25">
        <f>Номинал!H9/Номинал!G9*100</f>
        <v>119.86312340118934</v>
      </c>
      <c r="H9" s="25">
        <f>Номинал!I9/Номинал!H9*100</f>
        <v>172.65466090452313</v>
      </c>
      <c r="I9" s="25">
        <f>Номинал!J9/Номинал!I9*100</f>
        <v>103.48114955436469</v>
      </c>
      <c r="J9" s="25">
        <f>Номинал!K9/Номинал!J9*100</f>
        <v>114.44309247485738</v>
      </c>
    </row>
    <row r="10" spans="1:10" ht="14.25">
      <c r="A10" s="5" t="s">
        <v>14</v>
      </c>
      <c r="B10" s="25">
        <f>Номинал!C10/Номинал!B10*100</f>
        <v>95.57277298211267</v>
      </c>
      <c r="C10" s="25">
        <f>Номинал!D10/Номинал!C10*100</f>
        <v>105.49809639869594</v>
      </c>
      <c r="D10" s="25">
        <f>Номинал!E10/Номинал!D10*100</f>
        <v>96.21104845164682</v>
      </c>
      <c r="E10" s="25">
        <f>Номинал!F10/Номинал!E10*100</f>
        <v>103.12520246704482</v>
      </c>
      <c r="F10" s="25">
        <f>Номинал!G10/Номинал!F10*100</f>
        <v>99.90453781736866</v>
      </c>
      <c r="G10" s="25">
        <f>Номинал!H10/Номинал!G10*100</f>
        <v>109.20507028489605</v>
      </c>
      <c r="H10" s="25">
        <f>Номинал!I10/Номинал!H10*100</f>
        <v>105.464996048019</v>
      </c>
      <c r="I10" s="25">
        <f>Номинал!J10/Номинал!I10*100</f>
        <v>103.88514974533074</v>
      </c>
      <c r="J10" s="25">
        <f>Номинал!K10/Номинал!J10*100</f>
        <v>108.32241836096806</v>
      </c>
    </row>
    <row r="11" spans="1:10" ht="14.25">
      <c r="A11" s="5" t="s">
        <v>15</v>
      </c>
      <c r="B11" s="25">
        <f>Номинал!C11/Номинал!B11*100</f>
        <v>113.75830995726821</v>
      </c>
      <c r="C11" s="25">
        <f>Номинал!D11/Номинал!C11*100</f>
        <v>108.92954834034168</v>
      </c>
      <c r="D11" s="25">
        <f>Номинал!E11/Номинал!D11*100</f>
        <v>104.67663217069119</v>
      </c>
      <c r="E11" s="25">
        <f>Номинал!F11/Номинал!E11*100</f>
        <v>97.78110999757665</v>
      </c>
      <c r="F11" s="25">
        <f>Номинал!G11/Номинал!F11*100</f>
        <v>103.52611159086602</v>
      </c>
      <c r="G11" s="25">
        <f>Номинал!H11/Номинал!G11*100</f>
        <v>93.7209309463095</v>
      </c>
      <c r="H11" s="25">
        <f>Номинал!I11/Номинал!H11*100</f>
        <v>101.44042437082015</v>
      </c>
      <c r="I11" s="25">
        <f>Номинал!J11/Номинал!I11*100</f>
        <v>114.01881011615029</v>
      </c>
      <c r="J11" s="25">
        <f>Номинал!K11/Номинал!J11*100</f>
        <v>106.16031746545367</v>
      </c>
    </row>
    <row r="12" spans="1:10" ht="14.25">
      <c r="A12" s="3" t="s">
        <v>16</v>
      </c>
      <c r="B12" s="24">
        <f>Номинал!C12/Номинал!B12*100</f>
        <v>100.09907008164818</v>
      </c>
      <c r="C12" s="24">
        <f>Номинал!D12/Номинал!C12*100</f>
        <v>130.61314933612468</v>
      </c>
      <c r="D12" s="24">
        <f>Номинал!E12/Номинал!D12*100</f>
        <v>104.00361470891927</v>
      </c>
      <c r="E12" s="24">
        <f>Номинал!F12/Номинал!E12*100</f>
        <v>92.48482394292206</v>
      </c>
      <c r="F12" s="24">
        <f>Номинал!G12/Номинал!F12*100</f>
        <v>92.76391051621266</v>
      </c>
      <c r="G12" s="24">
        <f>Номинал!H12/Номинал!G12*100</f>
        <v>118.29179777216477</v>
      </c>
      <c r="H12" s="24">
        <f>Номинал!I12/Номинал!H12*100</f>
        <v>97.38024467359118</v>
      </c>
      <c r="I12" s="24">
        <f>Номинал!J12/Номинал!I12*100</f>
        <v>92.46683594188485</v>
      </c>
      <c r="J12" s="24">
        <f>Номинал!K12/Номинал!J12*100</f>
        <v>155.46467676138832</v>
      </c>
    </row>
    <row r="13" spans="1:10" ht="14.25">
      <c r="A13" s="5" t="s">
        <v>17</v>
      </c>
      <c r="B13" s="25">
        <f>Номинал!C13/Номинал!B13*100</f>
        <v>109.79275133157711</v>
      </c>
      <c r="C13" s="25">
        <f>Номинал!D13/Номинал!C13*100</f>
        <v>109.47546350218767</v>
      </c>
      <c r="D13" s="25">
        <f>Номинал!E13/Номинал!D13*100</f>
        <v>108.28510314991793</v>
      </c>
      <c r="E13" s="25">
        <f>Номинал!F13/Номинал!E13*100</f>
        <v>94.77694901937755</v>
      </c>
      <c r="F13" s="25">
        <f>Номинал!G13/Номинал!F13*100</f>
        <v>99.70969138140113</v>
      </c>
      <c r="G13" s="25">
        <f>Номинал!H13/Номинал!G13*100</f>
        <v>124.57048979577625</v>
      </c>
      <c r="H13" s="25">
        <f>Номинал!I13/Номинал!H13*100</f>
        <v>111.71897010826115</v>
      </c>
      <c r="I13" s="25">
        <f>Номинал!J13/Номинал!I13*100</f>
        <v>103.84452979062159</v>
      </c>
      <c r="J13" s="25">
        <f>Номинал!K13/Номинал!J13*100</f>
        <v>111.18018285499369</v>
      </c>
    </row>
    <row r="14" spans="1:10" ht="41.25">
      <c r="A14" s="5" t="s">
        <v>18</v>
      </c>
      <c r="B14" s="25">
        <f>Номинал!C14/Номинал!B14*100</f>
        <v>90.82477576717136</v>
      </c>
      <c r="C14" s="25">
        <f>Номинал!D14/Номинал!C14*100</f>
        <v>170.16959906637967</v>
      </c>
      <c r="D14" s="25">
        <f>Номинал!E14/Номинал!D14*100</f>
        <v>98.42890191819284</v>
      </c>
      <c r="E14" s="25">
        <f>Номинал!F14/Номинал!E14*100</f>
        <v>93.35009961123212</v>
      </c>
      <c r="F14" s="25">
        <f>Номинал!G14/Номинал!F14*100</f>
        <v>91.12009904938341</v>
      </c>
      <c r="G14" s="25">
        <f>Номинал!H14/Номинал!G14*100</f>
        <v>122.9425198646326</v>
      </c>
      <c r="H14" s="25">
        <f>Номинал!I14/Номинал!H14*100</f>
        <v>80.43779668984227</v>
      </c>
      <c r="I14" s="25">
        <f>Номинал!J14/Номинал!I14*100</f>
        <v>78.57218203576414</v>
      </c>
      <c r="J14" s="25">
        <f>Номинал!K14/Номинал!J14*100</f>
        <v>244.71700441308872</v>
      </c>
    </row>
    <row r="15" spans="1:10" ht="27">
      <c r="A15" s="5" t="s">
        <v>19</v>
      </c>
      <c r="B15" s="25">
        <f>Номинал!C15/Номинал!B15*100</f>
        <v>96.78773645929597</v>
      </c>
      <c r="C15" s="25">
        <f>Номинал!D15/Номинал!C15*100</f>
        <v>87.90191448226699</v>
      </c>
      <c r="D15" s="25">
        <f>Номинал!E15/Номинал!D15*100</f>
        <v>120.13020387996762</v>
      </c>
      <c r="E15" s="25">
        <f>Номинал!F15/Номинал!E15*100</f>
        <v>75.83981513794662</v>
      </c>
      <c r="F15" s="25">
        <f>Номинал!G15/Номинал!F15*100</f>
        <v>61.77669535412862</v>
      </c>
      <c r="G15" s="25">
        <f>Номинал!H15/Номинал!G15*100</f>
        <v>15.354457952200276</v>
      </c>
      <c r="H15" s="25">
        <f>Номинал!I15/Номинал!H15*100</f>
        <v>27.37433536150852</v>
      </c>
      <c r="I15" s="25">
        <f>Номинал!J15/Номинал!I15*100</f>
        <v>131.3122008850798</v>
      </c>
      <c r="J15" s="25">
        <f>Номинал!K15/Номинал!J15*100</f>
        <v>51.56154690740515</v>
      </c>
    </row>
    <row r="16" spans="1:10" ht="27">
      <c r="A16" s="5" t="s">
        <v>20</v>
      </c>
      <c r="B16" s="25">
        <f>Номинал!C16/Номинал!B16*100</f>
        <v>54.86707089552239</v>
      </c>
      <c r="C16" s="25">
        <f>Номинал!D16/Номинал!C16*100</f>
        <v>610.617588302801</v>
      </c>
      <c r="D16" s="25">
        <f>Номинал!E16/Номинал!D16*100</f>
        <v>46.003062787136294</v>
      </c>
      <c r="E16" s="25">
        <f>Номинал!F16/Номинал!E16*100</f>
        <v>152.35141024089094</v>
      </c>
      <c r="F16" s="25">
        <f>Номинал!G16/Номинал!F16*100</f>
        <v>105.03644995332021</v>
      </c>
      <c r="G16" s="25">
        <f>Номинал!H16/Номинал!G16*100</f>
        <v>130.4566128010439</v>
      </c>
      <c r="H16" s="25">
        <f>Номинал!I16/Номинал!H16*100</f>
        <v>385.41462813571366</v>
      </c>
      <c r="I16" s="25">
        <f>Номинал!J16/Номинал!I16*100</f>
        <v>36.94176720044382</v>
      </c>
      <c r="J16" s="25">
        <f>Номинал!K16/Номинал!J16*100</f>
        <v>-8.664908672544748</v>
      </c>
    </row>
    <row r="17" spans="1:10" ht="14.25">
      <c r="A17" s="3" t="s">
        <v>21</v>
      </c>
      <c r="B17" s="24">
        <f>Номинал!C17/Номинал!B17*100</f>
        <v>107.56641257543609</v>
      </c>
      <c r="C17" s="24">
        <f>Номинал!D17/Номинал!C17*100</f>
        <v>130.03656730048877</v>
      </c>
      <c r="D17" s="24">
        <f>Номинал!E17/Номинал!D17*100</f>
        <v>78.35150336782168</v>
      </c>
      <c r="E17" s="24">
        <f>Номинал!F17/Номинал!E17*100</f>
        <v>116.9201524209092</v>
      </c>
      <c r="F17" s="24">
        <f>Номинал!G17/Номинал!F17*100</f>
        <v>81.26824201009741</v>
      </c>
      <c r="G17" s="24">
        <f>Номинал!H17/Номинал!G17*100</f>
        <v>126.89738159034087</v>
      </c>
      <c r="H17" s="24">
        <f>Номинал!I17/Номинал!H17*100</f>
        <v>46.36700095272525</v>
      </c>
      <c r="I17" s="24">
        <f>Номинал!J17/Номинал!I17*100</f>
        <v>115.59756566149117</v>
      </c>
      <c r="J17" s="24">
        <f>Номинал!K17/Номинал!J17*100</f>
        <v>18.067539095717525</v>
      </c>
    </row>
    <row r="18" spans="1:10" ht="41.25">
      <c r="A18" s="5" t="s">
        <v>22</v>
      </c>
      <c r="B18" s="25">
        <f>Номинал!C18/Номинал!B18*100</f>
        <v>22.81371349539869</v>
      </c>
      <c r="C18" s="25">
        <f>Номинал!D18/Номинал!C18*100</f>
        <v>10771.955698047217</v>
      </c>
      <c r="D18" s="25">
        <f>Номинал!E18/Номинал!D18*100</f>
        <v>43.43757254743012</v>
      </c>
      <c r="E18" s="25">
        <f>Номинал!F18/Номинал!E18*100</f>
        <v>227.72944410427115</v>
      </c>
      <c r="F18" s="25">
        <f>Номинал!G18/Номинал!F18*100</f>
        <v>54.47465335940227</v>
      </c>
      <c r="G18" s="25">
        <f>Номинал!H18/Номинал!G18*100</f>
        <v>91.4876491603337</v>
      </c>
      <c r="H18" s="25">
        <f>Номинал!I18/Номинал!H18*100</f>
        <v>31.523745963306983</v>
      </c>
      <c r="I18" s="25">
        <f>Номинал!J18/Номинал!I18*100</f>
        <v>13.305442098702239</v>
      </c>
      <c r="J18" s="25">
        <f>Номинал!K18/Номинал!J18*100</f>
        <v>304.7381024037266</v>
      </c>
    </row>
    <row r="19" spans="1:10" ht="27">
      <c r="A19" s="3" t="s">
        <v>23</v>
      </c>
      <c r="B19" s="13">
        <f>Номинал!C19/Номинал!B19*100</f>
        <v>103.95836662823683</v>
      </c>
      <c r="C19" s="13">
        <f>Номинал!D19/Номинал!C19*100</f>
        <v>110.75925629023551</v>
      </c>
      <c r="D19" s="13">
        <f>Номинал!E19/Номинал!D19*100</f>
        <v>103.35028756201132</v>
      </c>
      <c r="E19" s="13">
        <f>Номинал!F19/Номинал!E19*100</f>
        <v>104.24133804277349</v>
      </c>
      <c r="F19" s="13">
        <f>Номинал!G19/Номинал!F19*100</f>
        <v>103.98515404471449</v>
      </c>
      <c r="G19" s="13">
        <f>Номинал!H19/Номинал!G19*100</f>
        <v>107.27807020940956</v>
      </c>
      <c r="H19" s="13">
        <f>Номинал!I19/Номинал!H19*100</f>
        <v>104.14236579717407</v>
      </c>
      <c r="I19" s="13">
        <f>Номинал!J19/Номинал!I19*100</f>
        <v>109.25680924536442</v>
      </c>
      <c r="J19" s="13">
        <f>Номинал!K19/Номинал!J19*100</f>
        <v>122.88262018824385</v>
      </c>
    </row>
    <row r="20" spans="1:10" ht="14.25">
      <c r="A20" s="18" t="s">
        <v>24</v>
      </c>
      <c r="B20" s="19"/>
      <c r="C20" s="19"/>
      <c r="D20" s="19"/>
      <c r="E20" s="19"/>
      <c r="F20" s="19"/>
      <c r="G20" s="19"/>
      <c r="H20" s="19"/>
      <c r="I20" s="19"/>
      <c r="J20" s="19"/>
    </row>
    <row r="21" spans="1:10" ht="14.25">
      <c r="A21" s="3" t="s">
        <v>25</v>
      </c>
      <c r="B21" s="24">
        <f>Номинал!C21/Номинал!B21*100</f>
        <v>106.87122229274814</v>
      </c>
      <c r="C21" s="24">
        <f>Номинал!D21/Номинал!C21*100</f>
        <v>99.55771077151773</v>
      </c>
      <c r="D21" s="24">
        <f>Номинал!E21/Номинал!D21*100</f>
        <v>105.7340454093929</v>
      </c>
      <c r="E21" s="24">
        <f>Номинал!F21/Номинал!E21*100</f>
        <v>105.78145566360162</v>
      </c>
      <c r="F21" s="24">
        <f>Номинал!G21/Номинал!F21*100</f>
        <v>107.44237066123208</v>
      </c>
      <c r="G21" s="24">
        <f>Номинал!H21/Номинал!G21*100</f>
        <v>109.36161317748272</v>
      </c>
      <c r="H21" s="24">
        <f>Номинал!I21/Номинал!H21*100</f>
        <v>98.33388489360924</v>
      </c>
      <c r="I21" s="24">
        <f>Номинал!J21/Номинал!I21*100</f>
        <v>119.62523350490868</v>
      </c>
      <c r="J21" s="24">
        <f>Номинал!K21/Номинал!J21*100</f>
        <v>114.44566680536039</v>
      </c>
    </row>
    <row r="22" spans="1:10" ht="14.25">
      <c r="A22" s="5" t="s">
        <v>26</v>
      </c>
      <c r="B22" s="25">
        <f>Номинал!C22/Номинал!B22*100</f>
        <v>107.56389813149096</v>
      </c>
      <c r="C22" s="25">
        <f>Номинал!D22/Номинал!C22*100</f>
        <v>99.72690056517428</v>
      </c>
      <c r="D22" s="25">
        <f>Номинал!E22/Номинал!D22*100</f>
        <v>106.30065155249213</v>
      </c>
      <c r="E22" s="25">
        <f>Номинал!F22/Номинал!E22*100</f>
        <v>104.09016525132056</v>
      </c>
      <c r="F22" s="25">
        <f>Номинал!G22/Номинал!F22*100</f>
        <v>107.58574169226576</v>
      </c>
      <c r="G22" s="25">
        <f>Номинал!H22/Номинал!G22*100</f>
        <v>109.8596088058138</v>
      </c>
      <c r="H22" s="25">
        <f>Номинал!I22/Номинал!H22*100</f>
        <v>102.8327854405476</v>
      </c>
      <c r="I22" s="25">
        <f>Номинал!J22/Номинал!I22*100</f>
        <v>119.59621590894028</v>
      </c>
      <c r="J22" s="25">
        <f>Номинал!K22/Номинал!J22*100</f>
        <v>112.97851898467317</v>
      </c>
    </row>
    <row r="23" spans="1:10" ht="14.25">
      <c r="A23" s="5" t="s">
        <v>27</v>
      </c>
      <c r="B23" s="25">
        <f>Номинал!C23/Номинал!B23*100</f>
        <v>103.76667812492184</v>
      </c>
      <c r="C23" s="25">
        <f>Номинал!D23/Номинал!C23*100</f>
        <v>99.9165435127228</v>
      </c>
      <c r="D23" s="25">
        <f>Номинал!E23/Номинал!D23*100</f>
        <v>108.01139021910996</v>
      </c>
      <c r="E23" s="25">
        <f>Номинал!F23/Номинал!E23*100</f>
        <v>109.11595185637336</v>
      </c>
      <c r="F23" s="25">
        <f>Номинал!G23/Номинал!F23*100</f>
        <v>106.38737000324787</v>
      </c>
      <c r="G23" s="25">
        <f>Номинал!H23/Номинал!G23*100</f>
        <v>107.86174788047975</v>
      </c>
      <c r="H23" s="25">
        <f>Номинал!I23/Номинал!H23*100</f>
        <v>90.55949992774067</v>
      </c>
      <c r="I23" s="25">
        <f>Номинал!J23/Номинал!I23*100</f>
        <v>117.52769604093093</v>
      </c>
      <c r="J23" s="25">
        <f>Номинал!K23/Номинал!J23*100</f>
        <v>118.38370925377455</v>
      </c>
    </row>
    <row r="24" spans="1:10" ht="41.25">
      <c r="A24" s="5" t="s">
        <v>28</v>
      </c>
      <c r="B24" s="25">
        <f>Номинал!C24/Номинал!B24*100</f>
        <v>112.49462091994151</v>
      </c>
      <c r="C24" s="25">
        <f>Номинал!D24/Номинал!C24*100</f>
        <v>93.21194188264428</v>
      </c>
      <c r="D24" s="25">
        <f>Номинал!E24/Номинал!D24*100</f>
        <v>75.26729950494439</v>
      </c>
      <c r="E24" s="25">
        <f>Номинал!F24/Номинал!E24*100</f>
        <v>131.05885784341288</v>
      </c>
      <c r="F24" s="25">
        <f>Номинал!G24/Номинал!F24*100</f>
        <v>112.46926581707154</v>
      </c>
      <c r="G24" s="25">
        <f>Номинал!H24/Номинал!G24*100</f>
        <v>108.1863597979956</v>
      </c>
      <c r="H24" s="25">
        <f>Номинал!I24/Номинал!H24*100</f>
        <v>38.858250799086754</v>
      </c>
      <c r="I24" s="25">
        <f>Номинал!J24/Номинал!I24*100</f>
        <v>161.21105637181543</v>
      </c>
      <c r="J24" s="25">
        <f>Номинал!K24/Номинал!J24*100</f>
        <v>138.6798100016208</v>
      </c>
    </row>
    <row r="25" spans="1:10" ht="27">
      <c r="A25" s="3" t="s">
        <v>29</v>
      </c>
      <c r="B25" s="24">
        <f>Номинал!C25/Номинал!B25*100</f>
        <v>111.42992666657496</v>
      </c>
      <c r="C25" s="24">
        <f>Номинал!D25/Номинал!C25*100</f>
        <v>98.3651814799173</v>
      </c>
      <c r="D25" s="24">
        <f>Номинал!E25/Номинал!D25*100</f>
        <v>101.81808638170273</v>
      </c>
      <c r="E25" s="24">
        <f>Номинал!F25/Номинал!E25*100</f>
        <v>101.89289279919291</v>
      </c>
      <c r="F25" s="24">
        <f>Номинал!G25/Номинал!F25*100</f>
        <v>112.1736359728775</v>
      </c>
      <c r="G25" s="24">
        <f>Номинал!H25/Номинал!G25*100</f>
        <v>109.44730271688381</v>
      </c>
      <c r="H25" s="24">
        <f>Номинал!I25/Номинал!H25*100</f>
        <v>103.83684263593149</v>
      </c>
      <c r="I25" s="24">
        <f>Номинал!J25/Номинал!I25*100</f>
        <v>111.28543920674414</v>
      </c>
      <c r="J25" s="24">
        <f>Номинал!K25/Номинал!J25*100</f>
        <v>116.76500715826903</v>
      </c>
    </row>
    <row r="26" spans="1:10" ht="14.25">
      <c r="A26" s="5" t="s">
        <v>30</v>
      </c>
      <c r="B26" s="25">
        <f>Номинал!C26/Номинал!B26*100</f>
        <v>107.13368943600506</v>
      </c>
      <c r="C26" s="25">
        <f>Номинал!D26/Номинал!C26*100</f>
        <v>99.70000956417108</v>
      </c>
      <c r="D26" s="25">
        <f>Номинал!E26/Номинал!D26*100</f>
        <v>107.84336711921469</v>
      </c>
      <c r="E26" s="25">
        <f>Номинал!F26/Номинал!E26*100</f>
        <v>107.01482390766166</v>
      </c>
      <c r="F26" s="25">
        <f>Номинал!G26/Номинал!F26*100</f>
        <v>112.39271903628168</v>
      </c>
      <c r="G26" s="25">
        <f>Номинал!H26/Номинал!G26*100</f>
        <v>108.17191708106996</v>
      </c>
      <c r="H26" s="25">
        <f>Номинал!I26/Номинал!H26*100</f>
        <v>106.40070782906872</v>
      </c>
      <c r="I26" s="25">
        <f>Номинал!J26/Номинал!I26*100</f>
        <v>113.86650707599763</v>
      </c>
      <c r="J26" s="25">
        <f>Номинал!K26/Номинал!J26*100</f>
        <v>117.60936802356863</v>
      </c>
    </row>
    <row r="27" spans="1:10" ht="14.25">
      <c r="A27" s="5" t="s">
        <v>31</v>
      </c>
      <c r="B27" s="25">
        <f>Номинал!C27/Номинал!B27*100</f>
        <v>132.55935473240334</v>
      </c>
      <c r="C27" s="25">
        <f>Номинал!D27/Номинал!C27*100</f>
        <v>102.47101135942624</v>
      </c>
      <c r="D27" s="25">
        <f>Номинал!E27/Номинал!D27*100</f>
        <v>118.64103869982216</v>
      </c>
      <c r="E27" s="25">
        <f>Номинал!F27/Номинал!E27*100</f>
        <v>86.9430417911196</v>
      </c>
      <c r="F27" s="25">
        <f>Номинал!G27/Номинал!F27*100</f>
        <v>148.53477386739985</v>
      </c>
      <c r="G27" s="25">
        <f>Номинал!H27/Номинал!G27*100</f>
        <v>108.20193407953877</v>
      </c>
      <c r="H27" s="25">
        <f>Номинал!I27/Номинал!H27*100</f>
        <v>86.65553296695319</v>
      </c>
      <c r="I27" s="25">
        <f>Номинал!J27/Номинал!I27*100</f>
        <v>102.84552053062295</v>
      </c>
      <c r="J27" s="25">
        <f>Номинал!K27/Номинал!J27*100</f>
        <v>92.69069075848638</v>
      </c>
    </row>
    <row r="28" spans="1:10" ht="27">
      <c r="A28" s="5" t="s">
        <v>32</v>
      </c>
      <c r="B28" s="25">
        <f>Номинал!C28/Номинал!B28*100</f>
        <v>106.75308959989455</v>
      </c>
      <c r="C28" s="25">
        <f>Номинал!D28/Номинал!C28*100</f>
        <v>103.27335525577428</v>
      </c>
      <c r="D28" s="25">
        <f>Номинал!E28/Номинал!D28*100</f>
        <v>105.43286753089389</v>
      </c>
      <c r="E28" s="25">
        <f>Номинал!F28/Номинал!E28*100</f>
        <v>106.20336716300991</v>
      </c>
      <c r="F28" s="25">
        <f>Номинал!G28/Номинал!F28*100</f>
        <v>109.48517309846453</v>
      </c>
      <c r="G28" s="25">
        <f>Номинал!H28/Номинал!G28*100</f>
        <v>108.32369933656543</v>
      </c>
      <c r="H28" s="25">
        <f>Номинал!I28/Номинал!H28*100</f>
        <v>106.839201250416</v>
      </c>
      <c r="I28" s="25">
        <f>Номинал!J28/Номинал!I28*100</f>
        <v>110.79622756763261</v>
      </c>
      <c r="J28" s="25">
        <f>Номинал!K28/Номинал!J28*100</f>
        <v>119.58116145415664</v>
      </c>
    </row>
    <row r="29" spans="1:10" ht="41.25">
      <c r="A29" s="5" t="s">
        <v>33</v>
      </c>
      <c r="B29" s="25">
        <f>Номинал!C29/Номинал!B29*100</f>
        <v>114.30608554391203</v>
      </c>
      <c r="C29" s="25">
        <f>Номинал!D29/Номинал!C29*100</f>
        <v>95.9021249176004</v>
      </c>
      <c r="D29" s="25">
        <f>Номинал!E29/Номинал!D29*100</f>
        <v>91.4697486080265</v>
      </c>
      <c r="E29" s="25">
        <f>Номинал!F29/Номинал!E29*100</f>
        <v>97.38418806710285</v>
      </c>
      <c r="F29" s="25">
        <f>Номинал!G29/Номинал!F29*100</f>
        <v>105.11945917931702</v>
      </c>
      <c r="G29" s="25">
        <f>Номинал!H29/Номинал!G29*100</f>
        <v>112.0307014085785</v>
      </c>
      <c r="H29" s="25">
        <f>Номинал!I29/Номинал!H29*100</f>
        <v>103.86521610944564</v>
      </c>
      <c r="I29" s="25">
        <f>Номинал!J29/Номинал!I29*100</f>
        <v>108.80952275615287</v>
      </c>
      <c r="J29" s="25">
        <f>Номинал!K29/Номинал!J29*100</f>
        <v>119.98373657203953</v>
      </c>
    </row>
    <row r="30" spans="1:10" ht="14.25">
      <c r="A30" s="3" t="s">
        <v>34</v>
      </c>
      <c r="B30" s="24">
        <f>Номинал!C30/Номинал!B30*100</f>
        <v>109.10118446211625</v>
      </c>
      <c r="C30" s="24">
        <f>Номинал!D30/Номинал!C30*100</f>
        <v>91.02965892421055</v>
      </c>
      <c r="D30" s="24">
        <f>Номинал!E30/Номинал!D30*100</f>
        <v>95.58468784769723</v>
      </c>
      <c r="E30" s="24">
        <f>Номинал!F30/Номинал!E30*100</f>
        <v>128.7870420837662</v>
      </c>
      <c r="F30" s="24">
        <f>Номинал!G30/Номинал!F30*100</f>
        <v>105.85540408876726</v>
      </c>
      <c r="G30" s="24">
        <f>Номинал!H30/Номинал!G30*100</f>
        <v>86.54883896165285</v>
      </c>
      <c r="H30" s="24">
        <f>Номинал!I30/Номинал!H30*100</f>
        <v>75.5787149851258</v>
      </c>
      <c r="I30" s="24">
        <f>Номинал!J30/Номинал!I30*100</f>
        <v>95.89474015594793</v>
      </c>
      <c r="J30" s="24">
        <f>Номинал!K30/Номинал!J30*100</f>
        <v>188.34336614515445</v>
      </c>
    </row>
    <row r="31" spans="1:10" ht="14.25">
      <c r="A31" s="3" t="s">
        <v>35</v>
      </c>
      <c r="B31" s="13">
        <f>Номинал!C31/Номинал!B31*100</f>
        <v>107.71353390097185</v>
      </c>
      <c r="C31" s="13">
        <f>Номинал!D31/Номинал!C31*100</f>
        <v>99.11905125059677</v>
      </c>
      <c r="D31" s="13">
        <f>Номинал!E31/Номинал!D31*100</f>
        <v>104.79519295967907</v>
      </c>
      <c r="E31" s="13">
        <f>Номинал!F31/Номинал!E31*100</f>
        <v>105.62646422937392</v>
      </c>
      <c r="F31" s="13">
        <f>Номинал!G31/Номинал!F31*100</f>
        <v>108.18207191722973</v>
      </c>
      <c r="G31" s="13">
        <f>Номинал!H31/Номинал!G31*100</f>
        <v>108.77068818451076</v>
      </c>
      <c r="H31" s="13">
        <f>Номинал!I31/Номинал!H31*100</f>
        <v>98.80309920368286</v>
      </c>
      <c r="I31" s="13">
        <f>Номинал!J31/Номинал!I31*100</f>
        <v>117.72886572214844</v>
      </c>
      <c r="J31" s="13">
        <f>Номинал!K31/Номинал!J31*100</f>
        <v>115.81601629127032</v>
      </c>
    </row>
    <row r="32" spans="1:10" ht="14.25">
      <c r="A32" s="21" t="s">
        <v>36</v>
      </c>
      <c r="B32" s="19"/>
      <c r="C32" s="19"/>
      <c r="D32" s="19"/>
      <c r="E32" s="19"/>
      <c r="F32" s="19"/>
      <c r="G32" s="19"/>
      <c r="H32" s="19"/>
      <c r="I32" s="19"/>
      <c r="J32" s="19"/>
    </row>
    <row r="33" spans="1:10" ht="35.25" customHeight="1">
      <c r="A33" s="3" t="s">
        <v>37</v>
      </c>
      <c r="B33" s="13">
        <f>Номинал!C33/Номинал!B33*100</f>
        <v>-32.73228963627239</v>
      </c>
      <c r="C33" s="13">
        <f>Номинал!D33/Номинал!C33*100</f>
        <v>-443.83781147952055</v>
      </c>
      <c r="D33" s="13">
        <f>Номинал!E33/Номинал!D33*100</f>
        <v>77.67330341637775</v>
      </c>
      <c r="E33" s="13">
        <f>Номинал!F33/Номинал!E33*100</f>
        <v>101.79526822053246</v>
      </c>
      <c r="F33" s="13">
        <f>Номинал!G33/Номинал!F33*100</f>
        <v>85.89018125059594</v>
      </c>
      <c r="G33" s="13">
        <f>Номинал!H33/Номинал!G33*100</f>
        <v>160.43181823594176</v>
      </c>
      <c r="H33" s="13">
        <f>Номинал!I33/Номинал!H33*100</f>
        <v>47.832027216240284</v>
      </c>
      <c r="I33" s="13">
        <f>Номинал!J33/Номинал!I33*100</f>
        <v>89.23893007228362</v>
      </c>
      <c r="J33" s="13">
        <f>Номинал!K33/Номинал!J33*100</f>
        <v>402.80519196292266</v>
      </c>
    </row>
    <row r="34" spans="1:10" ht="27">
      <c r="A34" s="3" t="s">
        <v>38</v>
      </c>
      <c r="B34" s="13">
        <f>Номинал!C34/Номинал!B34*100</f>
        <v>106.10272553986273</v>
      </c>
      <c r="C34" s="13">
        <f>Номинал!D34/Номинал!C34*100</f>
        <v>93.73379650639887</v>
      </c>
      <c r="D34" s="13">
        <f>Номинал!E34/Номинал!D34*100</f>
        <v>49.666479751546674</v>
      </c>
      <c r="E34" s="13">
        <f>Номинал!F34/Номинал!E34*100</f>
        <v>38.41075566028498</v>
      </c>
      <c r="F34" s="13">
        <f>Номинал!G34/Номинал!F34*100</f>
        <v>-248.82311140642918</v>
      </c>
      <c r="G34" s="13">
        <f>Номинал!H34/Номинал!G34*100</f>
        <v>35.95859529623501</v>
      </c>
      <c r="H34" s="13">
        <f>Номинал!I34/Номинал!H34*100</f>
        <v>-34.01877232114078</v>
      </c>
      <c r="I34" s="13">
        <f>Номинал!J34/Номинал!I34*100</f>
        <v>7.353715894835382</v>
      </c>
      <c r="J34" s="13">
        <f>Номинал!K34/Номинал!J34*100</f>
        <v>467.3761789414008</v>
      </c>
    </row>
    <row r="35" spans="1:10" ht="27">
      <c r="A35" s="3" t="s">
        <v>39</v>
      </c>
      <c r="B35" s="13">
        <f>Номинал!C35/Номинал!B35*100</f>
        <v>226.37359545698507</v>
      </c>
      <c r="C35" s="13">
        <f>Номинал!D35/Номинал!C35*100</f>
        <v>55.43671230362263</v>
      </c>
      <c r="D35" s="13">
        <f>Номинал!E35/Номинал!D35*100</f>
        <v>322.1591624372923</v>
      </c>
      <c r="E35" s="13">
        <f>Номинал!F35/Номинал!E35*100</f>
        <v>117.87289212542704</v>
      </c>
      <c r="F35" s="13">
        <f>Номинал!G35/Номинал!F35*100</f>
        <v>22.797456857402363</v>
      </c>
      <c r="G35" s="13">
        <f>Номинал!H35/Номинал!G35*100</f>
        <v>543.2270916334661</v>
      </c>
      <c r="H35" s="13">
        <f>Номинал!I35/Номинал!H35*100</f>
        <v>113.78804547121379</v>
      </c>
      <c r="I35" s="13">
        <f>Номинал!J35/Номинал!I35*100</f>
        <v>95.5526909442475</v>
      </c>
      <c r="J35" s="13">
        <f>Номинал!K35/Номинал!J35*100</f>
        <v>110.55649241146712</v>
      </c>
    </row>
    <row r="36" spans="1:10" ht="27">
      <c r="A36" s="3" t="s">
        <v>52</v>
      </c>
      <c r="B36" s="13">
        <f>Номинал!C36/Номинал!B36*100</f>
        <v>87.46456121379616</v>
      </c>
      <c r="C36" s="13">
        <f>Номинал!D36/Номинал!C36*100</f>
        <v>49.7970955061254</v>
      </c>
      <c r="D36" s="13">
        <f>Номинал!E36/Номинал!D36*100</f>
        <v>137.70181905063163</v>
      </c>
      <c r="E36" s="13">
        <f>Номинал!F36/Номинал!E36*100</f>
        <v>116.09757388538317</v>
      </c>
      <c r="F36" s="13">
        <f>Номинал!G36/Номинал!F36*100</f>
        <v>121.98995450667258</v>
      </c>
      <c r="G36" s="13">
        <f>Номинал!H36/Номинал!G36*100</f>
        <v>43.23177625305254</v>
      </c>
      <c r="H36" s="13">
        <f>Номинал!I36/Номинал!H36*100</f>
        <v>349.7820868204744</v>
      </c>
      <c r="I36" s="13">
        <f>Номинал!J36/Номинал!I36*100</f>
        <v>75.52585519772839</v>
      </c>
      <c r="J36" s="13">
        <f>Номинал!K36/Номинал!J36*100</f>
        <v>66.34365277206678</v>
      </c>
    </row>
    <row r="37" spans="1:10" ht="14.25">
      <c r="A37" s="3" t="s">
        <v>41</v>
      </c>
      <c r="B37" s="13">
        <f>Номинал!C37/Номинал!B37*100</f>
        <v>103.77238125092538</v>
      </c>
      <c r="C37" s="13">
        <f>Номинал!D37/Номинал!C37*100</f>
        <v>58.696154408752435</v>
      </c>
      <c r="D37" s="13">
        <f>Номинал!E37/Номинал!D37*100</f>
        <v>281.89355845637954</v>
      </c>
      <c r="E37" s="13">
        <f>Номинал!F37/Номинал!E37*100</f>
        <v>183.99415880370609</v>
      </c>
      <c r="F37" s="13">
        <f>Номинал!G37/Номинал!F37*100</f>
        <v>110.60457172046101</v>
      </c>
      <c r="G37" s="13">
        <f>Номинал!H37/Номинал!G37*100</f>
        <v>96.64066074233064</v>
      </c>
      <c r="H37" s="13">
        <f>Номинал!I37/Номинал!H37*100</f>
        <v>129.41147709624235</v>
      </c>
      <c r="I37" s="13">
        <f>Номинал!J37/Номинал!I37*100</f>
        <v>132.39999947378195</v>
      </c>
      <c r="J37" s="13">
        <f>Номинал!K37/Номинал!J37*100</f>
        <v>123.17074157118006</v>
      </c>
    </row>
    <row r="38" spans="1:10" ht="27">
      <c r="A38" s="3" t="s">
        <v>42</v>
      </c>
      <c r="B38" s="13">
        <f>Номинал!C38/Номинал!B38*100</f>
        <v>124.59714236550872</v>
      </c>
      <c r="C38" s="13">
        <f>Номинал!D38/Номинал!C38*100</f>
        <v>89.91079315707621</v>
      </c>
      <c r="D38" s="13">
        <f>Номинал!E38/Номинал!D38*100</f>
        <v>117.0653338093538</v>
      </c>
      <c r="E38" s="13">
        <f>Номинал!F38/Номинал!E38*100</f>
        <v>99.86158097926433</v>
      </c>
      <c r="F38" s="13">
        <f>Номинал!G38/Номинал!F38*100</f>
        <v>90.33831235625483</v>
      </c>
      <c r="G38" s="13">
        <f>Номинал!H38/Номинал!G38*100</f>
        <v>99.12367594878326</v>
      </c>
      <c r="H38" s="13">
        <f>Номинал!I38/Номинал!H38*100</f>
        <v>98.76047587574355</v>
      </c>
      <c r="I38" s="13">
        <f>Номинал!J38/Номинал!I38*100</f>
        <v>122.61367940754067</v>
      </c>
      <c r="J38" s="13">
        <f>Номинал!K38/Номинал!J38*100</f>
        <v>97.81491690090877</v>
      </c>
    </row>
    <row r="39" spans="1:10" ht="27">
      <c r="A39" s="3" t="s">
        <v>43</v>
      </c>
      <c r="B39" s="13">
        <f>Номинал!C39/Номинал!B39*100</f>
        <v>54.67901566985751</v>
      </c>
      <c r="C39" s="13">
        <f>Номинал!D39/Номинал!C39*100</f>
        <v>-82.71677947149222</v>
      </c>
      <c r="D39" s="13">
        <f>Номинал!E39/Номинал!D39*100</f>
        <v>31.198569114743215</v>
      </c>
      <c r="E39" s="13">
        <f>Номинал!F39/Номинал!E39*100</f>
        <v>-254.2719599899409</v>
      </c>
      <c r="F39" s="13">
        <f>Номинал!G39/Номинал!F39*100</f>
        <v>237.145335067723</v>
      </c>
      <c r="G39" s="13">
        <f>Номинал!H39/Номинал!G39*100</f>
        <v>97.26920489280542</v>
      </c>
      <c r="H39" s="13">
        <f>Номинал!I39/Номинал!H39*100</f>
        <v>89.22054325628513</v>
      </c>
      <c r="I39" s="13">
        <f>Номинал!J39/Номинал!I39*100</f>
        <v>230.42769410097975</v>
      </c>
      <c r="J39" s="13">
        <f>Номинал!K39/Номинал!J39*100</f>
        <v>49.71189009306571</v>
      </c>
    </row>
    <row r="40" spans="1:10" ht="14.25">
      <c r="A40" s="6" t="s">
        <v>44</v>
      </c>
      <c r="B40" s="13">
        <f>Номинал!C40/Номинал!B40*100</f>
        <v>171.33859523240054</v>
      </c>
      <c r="C40" s="13">
        <f>Номинал!D40/Номинал!C40*100</f>
        <v>166.79868727538476</v>
      </c>
      <c r="D40" s="13">
        <f>Номинал!E40/Номинал!D40*100</f>
        <v>108.61741336475252</v>
      </c>
      <c r="E40" s="13">
        <f>Номинал!F40/Номинал!E40*100</f>
        <v>242.53506529608347</v>
      </c>
      <c r="F40" s="13">
        <f>Номинал!G40/Номинал!F40*100</f>
        <v>75.10756161082973</v>
      </c>
      <c r="G40" s="13">
        <f>Номинал!H40/Номинал!G40*100</f>
        <v>97.03619170206662</v>
      </c>
      <c r="H40" s="13">
        <f>Номинал!I40/Номинал!H40*100</f>
        <v>106.4057572157503</v>
      </c>
      <c r="I40" s="13">
        <f>Номинал!J40/Номинал!I40*100</f>
        <v>58.8794963364226</v>
      </c>
      <c r="J40" s="13">
        <f>Номинал!K40/Номинал!J40*100</f>
        <v>-2869.8070325023023</v>
      </c>
    </row>
    <row r="41" spans="1:10" ht="27">
      <c r="A41" s="3" t="s">
        <v>45</v>
      </c>
      <c r="B41" s="13">
        <f>Номинал!C41/Номинал!B41*100</f>
        <v>60.598477194032604</v>
      </c>
      <c r="C41" s="13">
        <f>Номинал!D41/Номинал!C41*100</f>
        <v>349.66581525421867</v>
      </c>
      <c r="D41" s="13">
        <f>Номинал!E41/Номинал!D41*100</f>
        <v>94.94387274580616</v>
      </c>
      <c r="E41" s="13">
        <f>Номинал!F41/Номинал!E41*100</f>
        <v>95.34655904093283</v>
      </c>
      <c r="F41" s="13">
        <f>Номинал!G41/Номинал!F41*100</f>
        <v>74.12830234884534</v>
      </c>
      <c r="G41" s="13">
        <f>Номинал!H41/Номинал!G41*100</f>
        <v>91.78157636368564</v>
      </c>
      <c r="H41" s="13">
        <f>Номинал!I41/Номинал!H41*100</f>
        <v>169.83591872050457</v>
      </c>
      <c r="I41" s="13">
        <f>Номинал!J41/Номинал!I41*100</f>
        <v>48.61515926039088</v>
      </c>
      <c r="J41" s="13">
        <f>Номинал!K41/Номинал!J41*100</f>
        <v>245.3736152579518</v>
      </c>
    </row>
    <row r="42" spans="1:6" ht="15.75">
      <c r="A42" s="37"/>
      <c r="B42" s="37"/>
      <c r="C42" s="37"/>
      <c r="D42" s="37"/>
      <c r="E42" s="37"/>
      <c r="F42" s="37"/>
    </row>
  </sheetData>
  <sheetProtection/>
  <mergeCells count="4">
    <mergeCell ref="A3:F3"/>
    <mergeCell ref="A1:F1"/>
    <mergeCell ref="A2:F2"/>
    <mergeCell ref="A42:F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B16">
      <selection activeCell="L24" sqref="L24"/>
    </sheetView>
  </sheetViews>
  <sheetFormatPr defaultColWidth="9.140625" defaultRowHeight="15"/>
  <cols>
    <col min="1" max="1" width="50.8515625" style="0" customWidth="1"/>
    <col min="2" max="6" width="8.421875" style="0" customWidth="1"/>
    <col min="7" max="7" width="8.421875" style="23" customWidth="1"/>
    <col min="8" max="8" width="9.28125" style="23" customWidth="1"/>
    <col min="9" max="10" width="8.8515625" style="23" customWidth="1"/>
    <col min="11" max="11" width="8.8515625" style="26" customWidth="1"/>
  </cols>
  <sheetData>
    <row r="1" spans="1:7" ht="15">
      <c r="A1" s="39" t="s">
        <v>50</v>
      </c>
      <c r="B1" s="39"/>
      <c r="C1" s="39"/>
      <c r="D1" s="39"/>
      <c r="E1" s="39"/>
      <c r="F1" s="39"/>
      <c r="G1" s="39"/>
    </row>
    <row r="2" spans="1:7" ht="14.25">
      <c r="A2" s="40" t="s">
        <v>46</v>
      </c>
      <c r="B2" s="40"/>
      <c r="C2" s="40"/>
      <c r="D2" s="40"/>
      <c r="E2" s="40"/>
      <c r="F2" s="40"/>
      <c r="G2" s="40"/>
    </row>
    <row r="3" spans="1:7" ht="14.25">
      <c r="A3" s="38" t="s">
        <v>47</v>
      </c>
      <c r="B3" s="38"/>
      <c r="C3" s="38"/>
      <c r="D3" s="38"/>
      <c r="E3" s="38"/>
      <c r="F3" s="38"/>
      <c r="G3" s="38"/>
    </row>
    <row r="4" spans="1:11" ht="33.75" customHeight="1">
      <c r="A4" s="20" t="s">
        <v>2</v>
      </c>
      <c r="B4" s="18" t="s">
        <v>3</v>
      </c>
      <c r="C4" s="18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8" t="s">
        <v>53</v>
      </c>
      <c r="I4" s="18" t="s">
        <v>54</v>
      </c>
      <c r="J4" s="18">
        <v>2021</v>
      </c>
      <c r="K4" s="18" t="s">
        <v>57</v>
      </c>
    </row>
    <row r="5" spans="1:11" ht="14.25">
      <c r="A5" s="3" t="s">
        <v>9</v>
      </c>
      <c r="B5" s="24">
        <f>Номинал!B5/547237157*100</f>
        <v>60.0803419128939</v>
      </c>
      <c r="C5" s="24">
        <f>Номинал!C5/568898810*100</f>
        <v>60.84991511935136</v>
      </c>
      <c r="D5" s="24">
        <f>Номинал!D5/630108091*100</f>
        <v>59.51610197622427</v>
      </c>
      <c r="E5" s="24">
        <f>Номинал!E5/651218524*100</f>
        <v>59.48290853593716</v>
      </c>
      <c r="F5" s="24">
        <f>Номинал!F5/678838903*100</f>
        <v>60.17519166841267</v>
      </c>
      <c r="G5" s="24">
        <f>Номинал!G5/705891679*100</f>
        <v>62.35766720236406</v>
      </c>
      <c r="H5" s="24">
        <f>Номинал!H5/757266971*100</f>
        <v>61.886695834777136</v>
      </c>
      <c r="I5" s="24">
        <f>Номинал!I5/788635739*100</f>
        <v>60.86505610418449</v>
      </c>
      <c r="J5" s="24">
        <f>Номинал!J5/861638245*100</f>
        <v>61.65730340811416</v>
      </c>
      <c r="K5" s="24">
        <f>Номинал!K5/1058803652*100</f>
        <v>62.738780202091704</v>
      </c>
    </row>
    <row r="6" spans="1:11" ht="27">
      <c r="A6" s="4" t="s">
        <v>10</v>
      </c>
      <c r="B6" s="24">
        <f>Номинал!B6/547237157*100</f>
        <v>8.120321222997655</v>
      </c>
      <c r="C6" s="24">
        <f>Номинал!C6/568898810*100</f>
        <v>8.339948188676999</v>
      </c>
      <c r="D6" s="24">
        <f>Номинал!D6/630108091*100</f>
        <v>8.160716984032506</v>
      </c>
      <c r="E6" s="24">
        <f>Номинал!E6/651218524*100</f>
        <v>7.940906330852468</v>
      </c>
      <c r="F6" s="24">
        <f>Номинал!F6/678838903*100</f>
        <v>7.527334360800474</v>
      </c>
      <c r="G6" s="24">
        <f>Номинал!G6/705891679*100</f>
        <v>6.724509923001939</v>
      </c>
      <c r="H6" s="24">
        <f>Номинал!H6/757266971*100</f>
        <v>6.380193095731888</v>
      </c>
      <c r="I6" s="24">
        <f>Номинал!I6/788635739*100</f>
        <v>5.104305322384077</v>
      </c>
      <c r="J6" s="24">
        <f>Номинал!J6/861638245*100</f>
        <v>5.488171779097387</v>
      </c>
      <c r="K6" s="24">
        <f>Номинал!K6/1058803652*100</f>
        <v>6.791748580028509</v>
      </c>
    </row>
    <row r="7" spans="1:11" ht="14.25">
      <c r="A7" s="3" t="s">
        <v>11</v>
      </c>
      <c r="B7" s="24">
        <f>Номинал!B7/547237157*100</f>
        <v>26.403978266410004</v>
      </c>
      <c r="C7" s="24">
        <f>Номинал!C7/568898810*100</f>
        <v>25.490744478794042</v>
      </c>
      <c r="D7" s="24">
        <f>Номинал!D7/630108091*100</f>
        <v>26.059596654187384</v>
      </c>
      <c r="E7" s="24">
        <f>Номинал!E7/651218524*100</f>
        <v>26.794893045763544</v>
      </c>
      <c r="F7" s="24">
        <f>Номинал!F7/678838903*100</f>
        <v>26.79454347653968</v>
      </c>
      <c r="G7" s="24">
        <f>Номинал!G7/705891679*100</f>
        <v>26.2063820134647</v>
      </c>
      <c r="H7" s="24">
        <f>Номинал!H7/757266971*100</f>
        <v>26.425878410587643</v>
      </c>
      <c r="I7" s="24">
        <f>Номинал!I7/788635739*100</f>
        <v>29.877662315783027</v>
      </c>
      <c r="J7" s="24">
        <f>Номинал!J7/861638245*100</f>
        <v>29.183955849127845</v>
      </c>
      <c r="K7" s="24">
        <f>Номинал!K7/1058803652*100</f>
        <v>26.696242921534612</v>
      </c>
    </row>
    <row r="8" spans="1:11" ht="14.25">
      <c r="A8" s="5" t="s">
        <v>12</v>
      </c>
      <c r="B8" s="25">
        <f>Номинал!B8/547237157*100</f>
        <v>19.15841727099682</v>
      </c>
      <c r="C8" s="25">
        <f>Номинал!C8/568898810*100</f>
        <v>18.342873313445672</v>
      </c>
      <c r="D8" s="25">
        <f>Номинал!D8/630108091*100</f>
        <v>19.296755546660645</v>
      </c>
      <c r="E8" s="25">
        <f>Номинал!E8/651218524*100</f>
        <v>19.81681758794687</v>
      </c>
      <c r="F8" s="25">
        <f>Номинал!F8/678838903*100</f>
        <v>20.503350115159797</v>
      </c>
      <c r="G8" s="25">
        <f>Номинал!G8/705891679*100</f>
        <v>20.018139213679554</v>
      </c>
      <c r="H8" s="25">
        <f>Номинал!H8/757266971*100</f>
        <v>19.69444076017941</v>
      </c>
      <c r="I8" s="25">
        <f>Номинал!I8/788635739*100</f>
        <v>19.271033442221416</v>
      </c>
      <c r="J8" s="25">
        <f>Номинал!J8/861638245*100</f>
        <v>19.084019419309783</v>
      </c>
      <c r="K8" s="25">
        <f>Номинал!K8/1058803652*100</f>
        <v>17.341075245932377</v>
      </c>
    </row>
    <row r="9" spans="1:11" ht="14.25">
      <c r="A9" s="5" t="s">
        <v>13</v>
      </c>
      <c r="B9" s="25">
        <f>Номинал!B9/547237157*100</f>
        <v>6.282191653151944</v>
      </c>
      <c r="C9" s="25">
        <f>Номинал!C9/568898810*100</f>
        <v>6.151159641202273</v>
      </c>
      <c r="D9" s="25">
        <f>Номинал!D9/630108091*100</f>
        <v>5.79195260642987</v>
      </c>
      <c r="E9" s="25">
        <f>Номинал!E9/651218524*100</f>
        <v>6.018292716747106</v>
      </c>
      <c r="F9" s="25">
        <f>Номинал!F9/678838903*100</f>
        <v>5.377161626813836</v>
      </c>
      <c r="G9" s="25">
        <f>Номинал!G9/705891679*100</f>
        <v>5.287473859002664</v>
      </c>
      <c r="H9" s="25">
        <f>Номинал!H9/757266971*100</f>
        <v>5.907760368965043</v>
      </c>
      <c r="I9" s="25">
        <f>Номинал!I9/788635739*100</f>
        <v>9.794307584632556</v>
      </c>
      <c r="J9" s="25">
        <f>Номинал!J9/861638245*100</f>
        <v>9.276549580270778</v>
      </c>
      <c r="K9" s="25">
        <f>Номинал!K9/1058803652*100</f>
        <v>8.639439978055535</v>
      </c>
    </row>
    <row r="10" spans="1:11" ht="14.25">
      <c r="A10" s="5" t="s">
        <v>14</v>
      </c>
      <c r="B10" s="25">
        <f>Номинал!B10/547237157*100</f>
        <v>0.32854494198755585</v>
      </c>
      <c r="C10" s="25">
        <f>Номинал!C10/568898810*100</f>
        <v>0.30204352158866354</v>
      </c>
      <c r="D10" s="25">
        <f>Номинал!D10/630108091*100</f>
        <v>0.287696194651784</v>
      </c>
      <c r="E10" s="25">
        <f>Номинал!E10/651218524*100</f>
        <v>0.26782269479791393</v>
      </c>
      <c r="F10" s="25">
        <f>Номинал!F10/678838903*100</f>
        <v>0.26495505664913255</v>
      </c>
      <c r="G10" s="25">
        <f>Номинал!G10/705891679*100</f>
        <v>0.2545576118060459</v>
      </c>
      <c r="H10" s="25">
        <f>Номинал!H10/757266971*100</f>
        <v>0.25913014500139875</v>
      </c>
      <c r="I10" s="25">
        <f>Номинал!I10/788635739*100</f>
        <v>0.2624211530946101</v>
      </c>
      <c r="J10" s="25">
        <f>Номинал!J10/861638245*100</f>
        <v>0.24951910067548128</v>
      </c>
      <c r="K10" s="25">
        <f>Номинал!K10/1058803652*100</f>
        <v>0.21995390699691314</v>
      </c>
    </row>
    <row r="11" spans="1:11" ht="14.25">
      <c r="A11" s="5" t="s">
        <v>15</v>
      </c>
      <c r="B11" s="25">
        <f>Номинал!B11/547237157*100</f>
        <v>0.6348244002736824</v>
      </c>
      <c r="C11" s="25">
        <f>Номинал!C11/568898810*100</f>
        <v>0.694668002557432</v>
      </c>
      <c r="D11" s="25">
        <f>Номинал!D11/630108091*100</f>
        <v>0.6831923064450858</v>
      </c>
      <c r="E11" s="25">
        <f>Номинал!E11/651218524*100</f>
        <v>0.6919600462716567</v>
      </c>
      <c r="F11" s="25">
        <f>Номинал!F11/678838903*100</f>
        <v>0.6490766779169107</v>
      </c>
      <c r="G11" s="25">
        <f>Номинал!G11/705891679*100</f>
        <v>0.6462113289764392</v>
      </c>
      <c r="H11" s="25">
        <f>Номинал!H11/757266971*100</f>
        <v>0.5645471364417927</v>
      </c>
      <c r="I11" s="25">
        <f>Номинал!I11/788635739*100</f>
        <v>0.5499001358344476</v>
      </c>
      <c r="J11" s="25">
        <f>Номинал!J11/861638245*100</f>
        <v>0.5738677488718018</v>
      </c>
      <c r="K11" s="25">
        <f>Номинал!K11/1058803652*100</f>
        <v>0.4957737905497893</v>
      </c>
    </row>
    <row r="12" spans="1:11" ht="14.25">
      <c r="A12" s="3" t="s">
        <v>16</v>
      </c>
      <c r="B12" s="24">
        <f>Номинал!B12/547237157*100</f>
        <v>3.6644955013535383</v>
      </c>
      <c r="C12" s="24">
        <f>Номинал!C12/568898810*100</f>
        <v>3.5284566687703216</v>
      </c>
      <c r="D12" s="24">
        <f>Номинал!D12/630108091*100</f>
        <v>4.16094196765361</v>
      </c>
      <c r="E12" s="24">
        <f>Номинал!E12/651218524*100</f>
        <v>4.187245294023608</v>
      </c>
      <c r="F12" s="24">
        <f>Номинал!F12/678838903*100</f>
        <v>3.7150007002471397</v>
      </c>
      <c r="G12" s="24">
        <f>Номинал!G12/705891679*100</f>
        <v>3.314107630952822</v>
      </c>
      <c r="H12" s="24">
        <f>Номинал!H12/757266971*100</f>
        <v>3.654351247282908</v>
      </c>
      <c r="I12" s="24">
        <f>Номинал!I12/788635739*100</f>
        <v>3.4170687007122815</v>
      </c>
      <c r="J12" s="24">
        <f>Номинал!J12/861638245*100</f>
        <v>2.8919527591303704</v>
      </c>
      <c r="K12" s="24">
        <f>Номинал!K12/1058803652*100</f>
        <v>3.6587476749655186</v>
      </c>
    </row>
    <row r="13" spans="1:11" ht="14.25">
      <c r="A13" s="5" t="s">
        <v>17</v>
      </c>
      <c r="B13" s="25">
        <f>Номинал!B13/547237157*100</f>
        <v>1.6640512954057323</v>
      </c>
      <c r="C13" s="25">
        <f>Номинал!C13/568898810*100</f>
        <v>1.7574417144588506</v>
      </c>
      <c r="D13" s="25">
        <f>Номинал!D13/630108091*100</f>
        <v>1.7370714892153323</v>
      </c>
      <c r="E13" s="25">
        <f>Номинал!E13/651218524*100</f>
        <v>1.8200139527972028</v>
      </c>
      <c r="F13" s="25">
        <f>Номинал!F13/678838903*100</f>
        <v>1.6547693348682464</v>
      </c>
      <c r="G13" s="25">
        <f>Номинал!G13/705891679*100</f>
        <v>1.5867316945664123</v>
      </c>
      <c r="H13" s="25">
        <f>Номинал!H13/757266971*100</f>
        <v>1.8425009322108676</v>
      </c>
      <c r="I13" s="25">
        <f>Номинал!I13/788635739*100</f>
        <v>1.9765472485136766</v>
      </c>
      <c r="J13" s="25">
        <f>Номинал!J13/861638245*100</f>
        <v>1.878634577089832</v>
      </c>
      <c r="K13" s="25">
        <f>Номинал!K13/1058803652*100</f>
        <v>1.6997272313903955</v>
      </c>
    </row>
    <row r="14" spans="1:11" ht="45.75" customHeight="1">
      <c r="A14" s="5" t="s">
        <v>18</v>
      </c>
      <c r="B14" s="25">
        <f>Номинал!B14/547237157*100</f>
        <v>1.5391961039663102</v>
      </c>
      <c r="C14" s="25">
        <f>Номинал!C14/568898810*100</f>
        <v>1.344741607035529</v>
      </c>
      <c r="D14" s="25">
        <f>Номинал!D14/630108091*100</f>
        <v>2.0660498073179006</v>
      </c>
      <c r="E14" s="25">
        <f>Номинал!E14/651218524*100</f>
        <v>1.9676676150569696</v>
      </c>
      <c r="F14" s="25">
        <f>Номинал!F14/678838903*100</f>
        <v>1.762083750229618</v>
      </c>
      <c r="G14" s="25">
        <f>Номинал!G14/705891679*100</f>
        <v>1.5440785497628737</v>
      </c>
      <c r="H14" s="25">
        <f>Номинал!H14/757266971*100</f>
        <v>1.7695406657317423</v>
      </c>
      <c r="I14" s="25">
        <f>Номинал!I14/788635739*100</f>
        <v>1.3667631920495553</v>
      </c>
      <c r="J14" s="25">
        <f>Номинал!J14/861638245*100</f>
        <v>0.9829095968227363</v>
      </c>
      <c r="K14" s="25">
        <f>Номинал!K14/1058803652*100</f>
        <v>1.9574345971371847</v>
      </c>
    </row>
    <row r="15" spans="1:11" ht="27">
      <c r="A15" s="5" t="s">
        <v>19</v>
      </c>
      <c r="B15" s="25">
        <f>Номинал!B15/547237157*100</f>
        <v>0.45341237674765567</v>
      </c>
      <c r="C15" s="25">
        <f>Номинал!C15/568898810*100</f>
        <v>0.42213781392863176</v>
      </c>
      <c r="D15" s="25">
        <f>Номинал!D15/630108091*100</f>
        <v>0.3350214082554924</v>
      </c>
      <c r="E15" s="25">
        <f>Номинал!E15/651218524*100</f>
        <v>0.389415366200486</v>
      </c>
      <c r="F15" s="25">
        <f>Номинал!F15/678838903*100</f>
        <v>0.2833155247144108</v>
      </c>
      <c r="G15" s="24">
        <f>Номинал!G15/705891679*100</f>
        <v>0.16831534289838257</v>
      </c>
      <c r="H15" s="24">
        <f>Номинал!H15/757266971*100</f>
        <v>0.024090579278678192</v>
      </c>
      <c r="I15" s="25">
        <f>Номинал!I15/788635739*100</f>
        <v>0.006332327782066189</v>
      </c>
      <c r="J15" s="25">
        <f>Номинал!J15/861638245*100</f>
        <v>0.0076106185374814695</v>
      </c>
      <c r="K15" s="25">
        <f>Номинал!K15/1058803652*100</f>
        <v>0.0031934155058996718</v>
      </c>
    </row>
    <row r="16" spans="1:11" ht="27">
      <c r="A16" s="5" t="s">
        <v>20</v>
      </c>
      <c r="B16" s="25">
        <f>Номинал!B16/547237157*100</f>
        <v>0.007835725233840437</v>
      </c>
      <c r="C16" s="25">
        <f>Номинал!C16/568898810*100</f>
        <v>0.004135533347310042</v>
      </c>
      <c r="D16" s="25">
        <f>Номинал!D16/630108091*100</f>
        <v>0.022799262864885192</v>
      </c>
      <c r="E16" s="25">
        <f>Номинал!E16/651218524*100</f>
        <v>0.010148359968949533</v>
      </c>
      <c r="F16" s="25">
        <f>Номинал!F16/678838903*100</f>
        <v>0.01483209043486419</v>
      </c>
      <c r="G16" s="24">
        <f>Номинал!G16/705891679*100</f>
        <v>0.014982043725153472</v>
      </c>
      <c r="H16" s="24">
        <f>Номинал!H16/757266971*100</f>
        <v>0.018219070061620317</v>
      </c>
      <c r="I16" s="25">
        <f>Номинал!I16/788635739*100</f>
        <v>0.06742593236698344</v>
      </c>
      <c r="J16" s="25">
        <f>Номинал!J16/861638245*100</f>
        <v>0.022797966680320695</v>
      </c>
      <c r="K16" s="25">
        <f>Номинал!K16/1058803652*100</f>
        <v>-0.0016075690679616206</v>
      </c>
    </row>
    <row r="17" spans="1:11" ht="14.25">
      <c r="A17" s="3" t="s">
        <v>21</v>
      </c>
      <c r="B17" s="24">
        <f>Номинал!B17/547237157*100</f>
        <v>1.7308630963448997</v>
      </c>
      <c r="C17" s="24">
        <f>Номинал!C17/568898810*100</f>
        <v>1.7909355444072734</v>
      </c>
      <c r="D17" s="24">
        <f>Номинал!D17/630108091*100</f>
        <v>2.1026424179022327</v>
      </c>
      <c r="E17" s="24">
        <f>Номинал!E17/651218524*100</f>
        <v>1.5940467934232168</v>
      </c>
      <c r="F17" s="24">
        <f>Номинал!F17/678838903*100</f>
        <v>1.7879297940000354</v>
      </c>
      <c r="G17" s="24">
        <f>Номинал!G17/705891679*100</f>
        <v>1.3973332302164734</v>
      </c>
      <c r="H17" s="24">
        <f>Номинал!H17/757266971*100</f>
        <v>1.6528814116204205</v>
      </c>
      <c r="I17" s="24">
        <f>Номинал!I17/788635739*100</f>
        <v>0.735907556936118</v>
      </c>
      <c r="J17" s="24">
        <f>Номинал!J17/861638245*100</f>
        <v>0.7786162045302435</v>
      </c>
      <c r="K17" s="24">
        <f>Номинал!K17/1058803652*100</f>
        <v>0.11448062137964746</v>
      </c>
    </row>
    <row r="18" spans="1:11" ht="27">
      <c r="A18" s="5" t="s">
        <v>22</v>
      </c>
      <c r="B18" s="25">
        <f>Номинал!B18/547237157*100</f>
        <v>0.02748205199085193</v>
      </c>
      <c r="C18" s="25">
        <f>Номинал!C18/568898810*100</f>
        <v>0.006030949511038703</v>
      </c>
      <c r="D18" s="25">
        <f>Номинал!D18/630108091*100</f>
        <v>0.5865434919482727</v>
      </c>
      <c r="E18" s="25">
        <f>Номинал!E18/651218524*100</f>
        <v>0.24652108944001722</v>
      </c>
      <c r="F18" s="25">
        <f>Номинал!F18/678838903*100</f>
        <v>0.5385589988792967</v>
      </c>
      <c r="G18" s="24">
        <f>Номинал!G18/705891679*100</f>
        <v>0.28213464746054895</v>
      </c>
      <c r="H18" s="24">
        <f>Номинал!H18/757266971*100</f>
        <v>0.24060682292718136</v>
      </c>
      <c r="I18" s="25">
        <f>Номинал!I18/788635739*100</f>
        <v>0.07283134298837553</v>
      </c>
      <c r="J18" s="25">
        <f>Номинал!J18/861638245*100</f>
        <v>0.008869499519488018</v>
      </c>
      <c r="K18" s="25">
        <f>Номинал!K18/1058803652*100</f>
        <v>0.021995579592126304</v>
      </c>
    </row>
    <row r="19" spans="1:11" ht="14.25">
      <c r="A19" s="3" t="s">
        <v>23</v>
      </c>
      <c r="B19" s="13">
        <f>Номинал!B19/547237157*100</f>
        <v>100</v>
      </c>
      <c r="C19" s="13">
        <f>Номинал!C19/568898810*100</f>
        <v>100</v>
      </c>
      <c r="D19" s="13">
        <f>Номинал!D19/630108091*100</f>
        <v>100</v>
      </c>
      <c r="E19" s="13">
        <f>Номинал!E19/651218524*100</f>
        <v>100</v>
      </c>
      <c r="F19" s="13">
        <f>Номинал!F19/678838903*100</f>
        <v>100</v>
      </c>
      <c r="G19" s="13">
        <f>Номинал!G19/705891679*100</f>
        <v>100</v>
      </c>
      <c r="H19" s="13">
        <f>Номинал!H19/757266971*100</f>
        <v>100</v>
      </c>
      <c r="I19" s="24">
        <f>Номинал!I19/788635739*100</f>
        <v>100</v>
      </c>
      <c r="J19" s="24">
        <f>Номинал!J19/861638245*100</f>
        <v>100</v>
      </c>
      <c r="K19" s="24">
        <f>Номинал!K19/1058803652*100</f>
        <v>100</v>
      </c>
    </row>
    <row r="20" spans="1:11" ht="14.25">
      <c r="A20" s="18" t="s">
        <v>24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ht="14.25">
      <c r="A21" s="3" t="s">
        <v>25</v>
      </c>
      <c r="B21" s="24">
        <f>Номинал!B21/547237157*100</f>
        <v>73.7925041884537</v>
      </c>
      <c r="C21" s="24">
        <f>Номинал!C21/568898810*100</f>
        <v>75.86012915020864</v>
      </c>
      <c r="D21" s="24">
        <f>Номинал!D21/630108091*100</f>
        <v>68.18807790868377</v>
      </c>
      <c r="E21" s="24">
        <f>Номинал!E21/651218524*100</f>
        <v>69.76082501608938</v>
      </c>
      <c r="F21" s="24">
        <f>Номинал!F21/678838903*100</f>
        <v>70.79150898339131</v>
      </c>
      <c r="G21" s="24">
        <f>Номинал!G21/705891679*100</f>
        <v>73.14512939597918</v>
      </c>
      <c r="H21" s="24">
        <f>Номинал!H21/757266971*100</f>
        <v>74.56574611386293</v>
      </c>
      <c r="I21" s="24">
        <f>Номинал!I21/788635739*100</f>
        <v>70.40688426117599</v>
      </c>
      <c r="J21" s="24">
        <f>Номинал!J21/861638245*100</f>
        <v>77.08846733004522</v>
      </c>
      <c r="K21" s="24">
        <f>Номинал!K21/1058803652*100</f>
        <v>71.7956781282428</v>
      </c>
    </row>
    <row r="22" spans="1:11" ht="14.25">
      <c r="A22" s="5" t="s">
        <v>26</v>
      </c>
      <c r="B22" s="25">
        <f>Номинал!B22/547237157*100</f>
        <v>55.135032798951556</v>
      </c>
      <c r="C22" s="25">
        <f>Номинал!C22/568898810*100</f>
        <v>57.0472511622937</v>
      </c>
      <c r="D22" s="25">
        <f>Номинал!D22/630108091*100</f>
        <v>51.3649669989716</v>
      </c>
      <c r="E22" s="25">
        <f>Номинал!E22/651218524*100</f>
        <v>52.831294307592515</v>
      </c>
      <c r="F22" s="25">
        <f>Номинал!F22/678838903*100</f>
        <v>52.75467734942115</v>
      </c>
      <c r="G22" s="25">
        <f>Номинал!G22/705891679*100</f>
        <v>54.58135964229152</v>
      </c>
      <c r="H22" s="25">
        <f>Номинал!H22/757266971*100</f>
        <v>55.894805030391325</v>
      </c>
      <c r="I22" s="25">
        <f>Номинал!I22/788635739*100</f>
        <v>55.191933167005516</v>
      </c>
      <c r="J22" s="25">
        <f>Номинал!J22/861638245*100</f>
        <v>60.41496544759338</v>
      </c>
      <c r="K22" s="25">
        <f>Номинал!K22/1058803652*100</f>
        <v>55.54563623662303</v>
      </c>
    </row>
    <row r="23" spans="1:11" ht="14.25">
      <c r="A23" s="5" t="s">
        <v>27</v>
      </c>
      <c r="B23" s="25">
        <f>Номинал!B23/547237157*100</f>
        <v>16.39665926412961</v>
      </c>
      <c r="C23" s="25">
        <f>Номинал!C23/568898810*100</f>
        <v>16.36642551598939</v>
      </c>
      <c r="D23" s="25">
        <f>Номинал!D23/630108091*100</f>
        <v>14.764243838284566</v>
      </c>
      <c r="E23" s="25">
        <f>Номинал!E23/651218524*100</f>
        <v>15.430111905109136</v>
      </c>
      <c r="F23" s="25">
        <f>Номинал!F23/678838903*100</f>
        <v>16.151666693739855</v>
      </c>
      <c r="G23" s="25">
        <f>Номинал!G23/705891679*100</f>
        <v>16.524794875787165</v>
      </c>
      <c r="H23" s="25">
        <f>Номинал!H23/757266971*100</f>
        <v>16.61470284830368</v>
      </c>
      <c r="I23" s="25">
        <f>Номинал!I23/788635739*100</f>
        <v>14.447714624812354</v>
      </c>
      <c r="J23" s="25">
        <f>Номинал!J23/861638245*100</f>
        <v>15.541425972799061</v>
      </c>
      <c r="K23" s="25">
        <f>Номинал!K23/1058803652*100</f>
        <v>14.972431829126332</v>
      </c>
    </row>
    <row r="24" spans="1:11" ht="41.25">
      <c r="A24" s="5" t="s">
        <v>28</v>
      </c>
      <c r="B24" s="25">
        <f>Номинал!B24/547237157*100</f>
        <v>2.2608121253725466</v>
      </c>
      <c r="C24" s="25">
        <f>Номинал!C24/568898810*100</f>
        <v>2.4464524719255434</v>
      </c>
      <c r="D24" s="25">
        <f>Номинал!D24/630108091*100</f>
        <v>2.0588670714275907</v>
      </c>
      <c r="E24" s="25">
        <f>Номинал!E24/651218524*100</f>
        <v>1.4994188033877243</v>
      </c>
      <c r="F24" s="25">
        <f>Номинал!F24/678838903*100</f>
        <v>1.885164940230304</v>
      </c>
      <c r="G24" s="25">
        <f>Номинал!G24/705891679*100</f>
        <v>2.038974877900494</v>
      </c>
      <c r="H24" s="25">
        <f>Номинал!H24/757266971*100</f>
        <v>2.0562382351679247</v>
      </c>
      <c r="I24" s="25">
        <f>Номинал!I24/788635739*100</f>
        <v>0.7672364693581304</v>
      </c>
      <c r="J24" s="25">
        <f>Номинал!J24/861638245*100</f>
        <v>1.1320759096527802</v>
      </c>
      <c r="K24" s="25">
        <f>Номинал!K24/1058803652*100</f>
        <v>1.2776100624934377</v>
      </c>
    </row>
    <row r="25" spans="1:11" ht="14.25">
      <c r="A25" s="3" t="s">
        <v>29</v>
      </c>
      <c r="B25" s="24">
        <f>Номинал!B25/547237157*100</f>
        <v>15.823691409170888</v>
      </c>
      <c r="C25" s="24">
        <f>Номинал!C25/568898810*100</f>
        <v>16.960951104819504</v>
      </c>
      <c r="D25" s="24">
        <f>Номинал!D25/630108091*100</f>
        <v>15.06300321415806</v>
      </c>
      <c r="E25" s="24">
        <f>Номинал!E25/651218524*100</f>
        <v>14.83968935748517</v>
      </c>
      <c r="F25" s="24">
        <f>Номинал!F25/678838903*100</f>
        <v>14.505367115060583</v>
      </c>
      <c r="G25" s="24">
        <f>Номинал!G25/705891679*100</f>
        <v>15.647616098333412</v>
      </c>
      <c r="H25" s="24">
        <f>Номинал!H25/757266971*100</f>
        <v>15.964021095540426</v>
      </c>
      <c r="I25" s="24">
        <f>Номинал!I25/788635739*100</f>
        <v>15.917187339134777</v>
      </c>
      <c r="J25" s="24">
        <f>Номинал!J25/861638245*100</f>
        <v>16.21273032048386</v>
      </c>
      <c r="K25" s="24">
        <f>Номинал!K25/1058803652*100</f>
        <v>15.40559249978862</v>
      </c>
    </row>
    <row r="26" spans="1:11" ht="14.25">
      <c r="A26" s="5" t="s">
        <v>30</v>
      </c>
      <c r="B26" s="25">
        <f>Номинал!B26/547237157*100</f>
        <v>8.135913183248995</v>
      </c>
      <c r="C26" s="25">
        <f>Номинал!C26/568898810*100</f>
        <v>8.384417960023507</v>
      </c>
      <c r="D26" s="25">
        <f>Номинал!D26/630108091*100</f>
        <v>7.547238748280094</v>
      </c>
      <c r="E26" s="25">
        <f>Номинал!E26/651218524*100</f>
        <v>7.875349534743886</v>
      </c>
      <c r="F26" s="25">
        <f>Номинал!F26/678838903*100</f>
        <v>8.084884168755426</v>
      </c>
      <c r="G26" s="25">
        <f>Номинал!G26/705891679*100</f>
        <v>8.738575455002637</v>
      </c>
      <c r="H26" s="25">
        <f>Номинал!H26/757266971*100</f>
        <v>8.811385753677616</v>
      </c>
      <c r="I26" s="25">
        <f>Номинал!I26/788635739*100</f>
        <v>9.002461908462914</v>
      </c>
      <c r="J26" s="25">
        <f>Номинал!J26/861638245*100</f>
        <v>9.382288387164152</v>
      </c>
      <c r="K26" s="25">
        <f>Номинал!K26/1058803652*100</f>
        <v>8.979666987397206</v>
      </c>
    </row>
    <row r="27" spans="1:11" ht="14.25">
      <c r="A27" s="5" t="s">
        <v>31</v>
      </c>
      <c r="B27" s="25">
        <f>Номинал!B27/547237157*100</f>
        <v>0.8550429992092076</v>
      </c>
      <c r="C27" s="25">
        <f>Номинал!C27/568898810*100</f>
        <v>1.0902821188885947</v>
      </c>
      <c r="D27" s="25">
        <f>Номинал!D27/630108091*100</f>
        <v>1.0086950303896351</v>
      </c>
      <c r="E27" s="25">
        <f>Номинал!E27/651218524*100</f>
        <v>1.1579322028007912</v>
      </c>
      <c r="F27" s="25">
        <f>Номинал!F27/678838903*100</f>
        <v>0.9657795054211854</v>
      </c>
      <c r="G27" s="25">
        <f>Номинал!G27/705891679*100</f>
        <v>1.3795415486120215</v>
      </c>
      <c r="H27" s="25">
        <f>Номинал!H27/757266971*100</f>
        <v>1.3914219692014007</v>
      </c>
      <c r="I27" s="25">
        <f>Номинал!I27/788635739*100</f>
        <v>1.157784455923573</v>
      </c>
      <c r="J27" s="25">
        <f>Номинал!J27/861638245*100</f>
        <v>1.0898446133852844</v>
      </c>
      <c r="K27" s="25">
        <f>Номинал!K27/1058803652*100</f>
        <v>0.8220727217514358</v>
      </c>
    </row>
    <row r="28" spans="1:11" ht="27">
      <c r="A28" s="5" t="s">
        <v>32</v>
      </c>
      <c r="B28" s="25">
        <f>Номинал!B28/547237157*100</f>
        <v>0.3660518980439042</v>
      </c>
      <c r="C28" s="25">
        <f>Номинал!C28/568898810*100</f>
        <v>0.3758925071402417</v>
      </c>
      <c r="D28" s="25">
        <f>Номинал!D28/630108091*100</f>
        <v>0.3504870087440283</v>
      </c>
      <c r="E28" s="25">
        <f>Номинал!E28/651218524*100</f>
        <v>0.3575495650366359</v>
      </c>
      <c r="F28" s="25">
        <f>Номинал!F28/678838903*100</f>
        <v>0.3642793583384245</v>
      </c>
      <c r="G28" s="25">
        <f>Номинал!G28/705891679*100</f>
        <v>0.3835469492763351</v>
      </c>
      <c r="H28" s="25">
        <f>Номинал!H28/757266971*100</f>
        <v>0.38728534484042615</v>
      </c>
      <c r="I28" s="25">
        <f>Номинал!I28/788635739*100</f>
        <v>0.3973143550371105</v>
      </c>
      <c r="J28" s="25">
        <f>Номинал!J28/861638245*100</f>
        <v>0.40291247749802467</v>
      </c>
      <c r="K28" s="25">
        <f>Номинал!K28/1058803652*100</f>
        <v>0.39208752181372336</v>
      </c>
    </row>
    <row r="29" spans="1:11" ht="41.25">
      <c r="A29" s="5" t="s">
        <v>33</v>
      </c>
      <c r="B29" s="25">
        <f>Номинал!B29/547237157*100</f>
        <v>6.466683328668781</v>
      </c>
      <c r="C29" s="25">
        <f>Номинал!C29/568898810*100</f>
        <v>7.11035851876716</v>
      </c>
      <c r="D29" s="25">
        <f>Номинал!D29/630108091*100</f>
        <v>6.156582426744303</v>
      </c>
      <c r="E29" s="25">
        <f>Номинал!E29/651218524*100</f>
        <v>5.448858054903856</v>
      </c>
      <c r="F29" s="25">
        <f>Номинал!F29/678838903*100</f>
        <v>5.090424082545546</v>
      </c>
      <c r="G29" s="25">
        <f>Номинал!G29/705891679*100</f>
        <v>5.1459521454424175</v>
      </c>
      <c r="H29" s="25">
        <f>Номинал!H29/757266971*100</f>
        <v>5.373928027820984</v>
      </c>
      <c r="I29" s="25">
        <f>Номинал!I29/788635739*100</f>
        <v>5.359626619711182</v>
      </c>
      <c r="J29" s="25">
        <f>Номинал!J29/861638245*100</f>
        <v>5.337684842436398</v>
      </c>
      <c r="K29" s="25">
        <f>Номинал!K29/1058803652*100</f>
        <v>5.211765268826254</v>
      </c>
    </row>
    <row r="30" spans="1:11" ht="14.25">
      <c r="A30" s="3" t="s">
        <v>34</v>
      </c>
      <c r="B30" s="24">
        <f>Номинал!B30/547237157*100</f>
        <v>2.4135979860007937</v>
      </c>
      <c r="C30" s="24">
        <f>Номинал!C30/568898810*100</f>
        <v>2.532998618858071</v>
      </c>
      <c r="D30" s="24">
        <f>Номинал!D30/630108091*100</f>
        <v>2.081794407556655</v>
      </c>
      <c r="E30" s="24">
        <f>Номинал!E30/651218524*100</f>
        <v>1.9253712137955095</v>
      </c>
      <c r="F30" s="24">
        <f>Номинал!F30/678838903*100</f>
        <v>2.378738302804664</v>
      </c>
      <c r="G30" s="24">
        <f>Номинал!G30/705891679*100</f>
        <v>2.421521673724107</v>
      </c>
      <c r="H30" s="24">
        <f>Номинал!H30/757266971*100</f>
        <v>1.9536135295144148</v>
      </c>
      <c r="I30" s="24">
        <f>Номинал!I30/788635739*100</f>
        <v>1.4177861143064427</v>
      </c>
      <c r="J30" s="24">
        <f>Номинал!J30/861638245*100</f>
        <v>1.2443913744799013</v>
      </c>
      <c r="K30" s="24">
        <f>Номинал!K30/1058803652*100</f>
        <v>1.9072905502218649</v>
      </c>
    </row>
    <row r="31" spans="1:11" ht="14.25">
      <c r="A31" s="3" t="s">
        <v>35</v>
      </c>
      <c r="B31" s="13">
        <f>Номинал!B31/547237157*100</f>
        <v>92.02979358362539</v>
      </c>
      <c r="C31" s="13">
        <f>Номинал!C31/568898810*100</f>
        <v>95.35407887388621</v>
      </c>
      <c r="D31" s="13">
        <f>Номинал!D31/630108091*100</f>
        <v>85.33287553039848</v>
      </c>
      <c r="E31" s="13">
        <f>Номинал!E31/651218524*100</f>
        <v>86.52588558737006</v>
      </c>
      <c r="F31" s="13">
        <f>Номинал!F31/678838903*100</f>
        <v>87.67561440125655</v>
      </c>
      <c r="G31" s="13">
        <f>Номинал!G31/705891679*100</f>
        <v>91.2142671680367</v>
      </c>
      <c r="H31" s="13">
        <f>Номинал!H31/757266971*100</f>
        <v>92.48338073891776</v>
      </c>
      <c r="I31" s="24">
        <f>Номинал!I31/788635739*100</f>
        <v>87.74185771461723</v>
      </c>
      <c r="J31" s="24">
        <f>Номинал!J31/861638245*100</f>
        <v>94.54558902500898</v>
      </c>
      <c r="K31" s="24">
        <f>Номинал!K31/1058803652*100</f>
        <v>89.10856117825328</v>
      </c>
    </row>
    <row r="32" spans="1:11" ht="14.25">
      <c r="A32" s="21" t="s">
        <v>36</v>
      </c>
      <c r="B32" s="19"/>
      <c r="C32" s="19"/>
      <c r="D32" s="19"/>
      <c r="E32" s="19"/>
      <c r="F32" s="19"/>
      <c r="G32" s="19"/>
      <c r="H32" s="19"/>
      <c r="I32" s="27"/>
      <c r="J32" s="27"/>
      <c r="K32" s="27"/>
    </row>
    <row r="33" spans="1:11" ht="27">
      <c r="A33" s="3" t="s">
        <v>37</v>
      </c>
      <c r="B33" s="13">
        <f>Номинал!B33/547237157*100</f>
        <v>4.666516458786442</v>
      </c>
      <c r="C33" s="13">
        <f>Номинал!C33/568898810*100</f>
        <v>-1.4692975012551002</v>
      </c>
      <c r="D33" s="13">
        <f>Номинал!D33/630108091*100</f>
        <v>5.887812984772481</v>
      </c>
      <c r="E33" s="13">
        <f>Номинал!E33/651218524*100</f>
        <v>4.425008340211158</v>
      </c>
      <c r="F33" s="13">
        <f>Номинал!F33/678838903*100</f>
        <v>4.321173531800372</v>
      </c>
      <c r="G33" s="13">
        <f>Номинал!G33/705891679*100</f>
        <v>3.5692246770343354</v>
      </c>
      <c r="H33" s="13">
        <f>Номинал!H33/757266971*100</f>
        <v>5.337691137726909</v>
      </c>
      <c r="I33" s="13">
        <f>Номинал!I33/788635739*100</f>
        <v>2.4515727659661644</v>
      </c>
      <c r="J33" s="13">
        <f>Номинал!J33/861638245*100</f>
        <v>2.002399046249392</v>
      </c>
      <c r="K33" s="13">
        <f>Номинал!K33/1058803652*100</f>
        <v>6.5637982895812685</v>
      </c>
    </row>
    <row r="34" spans="1:11" ht="27">
      <c r="A34" s="3" t="s">
        <v>38</v>
      </c>
      <c r="B34" s="13">
        <f>Номинал!B34/547237157*100</f>
        <v>0.8349018230134545</v>
      </c>
      <c r="C34" s="13">
        <f>Номинал!C34/568898810*100</f>
        <v>0.8521234206835484</v>
      </c>
      <c r="D34" s="13">
        <f>Номинал!D34/630108091*100</f>
        <v>0.7211384943158903</v>
      </c>
      <c r="E34" s="13">
        <f>Номинал!E34/651218524*100</f>
        <v>0.3465535633319915</v>
      </c>
      <c r="F34" s="13">
        <f>Номинал!F34/678838903*100</f>
        <v>0.12769774922578356</v>
      </c>
      <c r="G34" s="13">
        <f>Номинал!G34/705891679*100</f>
        <v>-0.3055643045765383</v>
      </c>
      <c r="H34" s="13">
        <f>Номинал!H34/757266971*100</f>
        <v>-0.10242226713991992</v>
      </c>
      <c r="I34" s="13">
        <f>Номинал!I34/788635739*100</f>
        <v>0.033456891052714516</v>
      </c>
      <c r="J34" s="13">
        <f>Номинал!J34/861638245*100</f>
        <v>0.002251873116426024</v>
      </c>
      <c r="K34" s="13">
        <f>Номинал!K34/1058803652*100</f>
        <v>0.008564855233423391</v>
      </c>
    </row>
    <row r="35" spans="1:11" ht="27">
      <c r="A35" s="3" t="s">
        <v>39</v>
      </c>
      <c r="B35" s="13">
        <f>Номинал!B35/547237157*100</f>
        <v>0.08443724883981152</v>
      </c>
      <c r="C35" s="13">
        <f>Номинал!C35/568898810*100</f>
        <v>0.1838655630163825</v>
      </c>
      <c r="D35" s="13">
        <f>Номинал!D35/630108091*100</f>
        <v>0.09202754389008472</v>
      </c>
      <c r="E35" s="13">
        <f>Номинал!E35/651218524*100</f>
        <v>0.2868643828688141</v>
      </c>
      <c r="F35" s="13">
        <f>Номинал!F35/678838903*100</f>
        <v>0.32437740239527785</v>
      </c>
      <c r="G35" s="13">
        <f>Номинал!G35/705891679*100</f>
        <v>0.07111572709160664</v>
      </c>
      <c r="H35" s="13">
        <f>Номинал!H35/757266971*100</f>
        <v>0.3601107805347554</v>
      </c>
      <c r="I35" s="13">
        <f>Номинал!I35/788635739*100</f>
        <v>0.393464288587104</v>
      </c>
      <c r="J35" s="13">
        <f>Номинал!J35/861638245*100</f>
        <v>0.34411193063975476</v>
      </c>
      <c r="K35" s="13">
        <f>Номинал!K35/1058803652*100</f>
        <v>0.30959470094460917</v>
      </c>
    </row>
    <row r="36" spans="1:11" ht="30">
      <c r="A36" s="3" t="s">
        <v>40</v>
      </c>
      <c r="B36" s="13">
        <f>Номинал!B36/547237157*100</f>
        <v>9.025934801426505</v>
      </c>
      <c r="C36" s="13">
        <f>Номинал!C36/568898810*100</f>
        <v>7.59389987122666</v>
      </c>
      <c r="D36" s="13">
        <f>Номинал!D36/630108091*100</f>
        <v>3.414199136192333</v>
      </c>
      <c r="E36" s="13">
        <f>Номинал!E36/651218524*100</f>
        <v>4.549009419762759</v>
      </c>
      <c r="F36" s="13">
        <f>Номинал!F36/678838903*100</f>
        <v>5.066406160284541</v>
      </c>
      <c r="G36" s="13">
        <f>Номинал!G36/705891679*100</f>
        <v>5.9436432314142635</v>
      </c>
      <c r="H36" s="13">
        <f>Номинал!H36/757266971*100</f>
        <v>2.3952169703173283</v>
      </c>
      <c r="I36" s="13">
        <f>Номинал!I36/788635739*100</f>
        <v>8.044795063491284</v>
      </c>
      <c r="J36" s="13">
        <f>Номинал!J36/861638245*100</f>
        <v>5.561118169725625</v>
      </c>
      <c r="K36" s="13">
        <f>Номинал!K36/1058803652*100</f>
        <v>3.002417203600654</v>
      </c>
    </row>
    <row r="37" spans="1:11" ht="14.25">
      <c r="A37" s="3" t="s">
        <v>41</v>
      </c>
      <c r="B37" s="13">
        <f>Номинал!B37/547237157*100</f>
        <v>1.8117870603585495</v>
      </c>
      <c r="C37" s="13">
        <f>Номинал!C37/568898810*100</f>
        <v>1.808545706045685</v>
      </c>
      <c r="D37" s="13">
        <f>Номинал!D37/630108091*100</f>
        <v>0.9584271470654706</v>
      </c>
      <c r="E37" s="13">
        <f>Номинал!E37/651218524*100</f>
        <v>2.6141624312885794</v>
      </c>
      <c r="F37" s="13">
        <f>Номинал!F37/678838903*100</f>
        <v>4.614202259412938</v>
      </c>
      <c r="G37" s="13">
        <f>Номинал!G37/705891679*100</f>
        <v>4.90793007350353</v>
      </c>
      <c r="H37" s="13">
        <f>Номинал!H37/757266971*100</f>
        <v>4.421272719155739</v>
      </c>
      <c r="I37" s="13">
        <f>Номинал!I37/788635739*100</f>
        <v>5.494050657016953</v>
      </c>
      <c r="J37" s="13">
        <f>Номинал!J37/861638245*100</f>
        <v>6.6578212298364265</v>
      </c>
      <c r="K37" s="13">
        <f>Номинал!K37/1058803652*100</f>
        <v>6.6734317421867</v>
      </c>
    </row>
    <row r="38" spans="1:11" ht="27">
      <c r="A38" s="3" t="s">
        <v>42</v>
      </c>
      <c r="B38" s="13">
        <f>Номинал!B38/547237157*100</f>
        <v>0.11787923969497562</v>
      </c>
      <c r="C38" s="13">
        <f>Номинал!C38/568898810*100</f>
        <v>0.14128171581163967</v>
      </c>
      <c r="D38" s="13">
        <f>Номинал!D38/630108091*100</f>
        <v>0.11468794169157877</v>
      </c>
      <c r="E38" s="13">
        <f>Номинал!E38/651218524*100</f>
        <v>0.12990754544322514</v>
      </c>
      <c r="F38" s="13">
        <f>Номинал!F38/678838903*100</f>
        <v>0.12444940858081611</v>
      </c>
      <c r="G38" s="13">
        <f>Номинал!G38/705891679*100</f>
        <v>0.10811687156890258</v>
      </c>
      <c r="H38" s="13">
        <f>Номинал!H38/757266971*100</f>
        <v>0.0998987185458535</v>
      </c>
      <c r="I38" s="13">
        <f>Номинал!I38/788635739*100</f>
        <v>0.09473613267227292</v>
      </c>
      <c r="J38" s="13">
        <f>Номинал!J38/861638245*100</f>
        <v>0.10631782018914447</v>
      </c>
      <c r="K38" s="13">
        <f>Номинал!K38/1058803652*100</f>
        <v>0.08462928875504105</v>
      </c>
    </row>
    <row r="39" spans="1:11" ht="27">
      <c r="A39" s="3" t="s">
        <v>43</v>
      </c>
      <c r="B39" s="13">
        <f>Номинал!B39/547237157*100</f>
        <v>8.610215223378919</v>
      </c>
      <c r="C39" s="13">
        <f>Номинал!C39/568898810*100</f>
        <v>4.528717681796522</v>
      </c>
      <c r="D39" s="13">
        <f>Номинал!D39/630108091*100</f>
        <v>-3.382118608599171</v>
      </c>
      <c r="E39" s="13">
        <f>Номинал!E39/651218524*100</f>
        <v>-1.0209672721164793</v>
      </c>
      <c r="F39" s="13">
        <f>Номинал!F39/678838903*100</f>
        <v>2.4904069176483246</v>
      </c>
      <c r="G39" s="13">
        <f>Номинал!G39/705891679*100</f>
        <v>5.679545203988727</v>
      </c>
      <c r="H39" s="13">
        <f>Номинал!H39/757266971*100</f>
        <v>5.1496530937436065</v>
      </c>
      <c r="I39" s="13">
        <f>Номинал!I39/788635739*100</f>
        <v>4.411795747947964</v>
      </c>
      <c r="J39" s="13">
        <f>Номинал!J39/861638245*100</f>
        <v>9.304682500484876</v>
      </c>
      <c r="K39" s="13">
        <f>Номинал!K39/1058803652*100</f>
        <v>3.764188565530184</v>
      </c>
    </row>
    <row r="40" spans="1:11" ht="14.25">
      <c r="A40" s="6" t="s">
        <v>44</v>
      </c>
      <c r="B40" s="13">
        <f>Номинал!B40/547237157*100</f>
        <v>0.038965007633792674</v>
      </c>
      <c r="C40" s="13">
        <f>Номинал!C40/568898810*100</f>
        <v>0.06422003238150559</v>
      </c>
      <c r="D40" s="13">
        <f>Номинал!D40/630108091*100</f>
        <v>0.0967126130745082</v>
      </c>
      <c r="E40" s="13">
        <f>Номинал!E40/651218524*100</f>
        <v>0.10164145760693995</v>
      </c>
      <c r="F40" s="13">
        <f>Номинал!F40/678838903*100</f>
        <v>0.236486004692044</v>
      </c>
      <c r="G40" s="13">
        <f>Номинал!G40/705891679*100</f>
        <v>0.17081175991592898</v>
      </c>
      <c r="H40" s="13">
        <f>Номинал!H40/757266971*100</f>
        <v>0.15450429568517388</v>
      </c>
      <c r="I40" s="13">
        <f>Номинал!I40/788635739*100</f>
        <v>0.1578622345442552</v>
      </c>
      <c r="J40" s="13">
        <f>Номинал!J40/861638245*100</f>
        <v>0.0850734057191252</v>
      </c>
      <c r="K40" s="13">
        <f>Номинал!K40/1058803652*100</f>
        <v>-1.9868086930247952</v>
      </c>
    </row>
    <row r="41" spans="1:11" ht="27">
      <c r="A41" s="3" t="s">
        <v>45</v>
      </c>
      <c r="B41" s="13">
        <f>Номинал!B41/547237157*100</f>
        <v>7.9702064163746105</v>
      </c>
      <c r="C41" s="13">
        <f>Номинал!C41/568898810*100</f>
        <v>4.645921126113799</v>
      </c>
      <c r="D41" s="13">
        <f>Номинал!D41/630108091*100</f>
        <v>14.667124469601516</v>
      </c>
      <c r="E41" s="13">
        <f>Номинал!E41/651218524*100</f>
        <v>13.474114412629945</v>
      </c>
      <c r="F41" s="13">
        <f>Номинал!F41/678838903*100</f>
        <v>12.324385598743447</v>
      </c>
      <c r="G41" s="13">
        <f>Номинал!G41/705891679*100</f>
        <v>8.785732831963301</v>
      </c>
      <c r="H41" s="13">
        <f>Номинал!H41/757266971*100</f>
        <v>7.516619261082232</v>
      </c>
      <c r="I41" s="13">
        <f>Номинал!I41/788635739*100</f>
        <v>12.258142285382783</v>
      </c>
      <c r="J41" s="13">
        <f>Номинал!J41/861638245*100</f>
        <v>5.454410974991018</v>
      </c>
      <c r="K41" s="29">
        <f>Номинал!K41/1058803652*100</f>
        <v>10.891438821746716</v>
      </c>
    </row>
    <row r="42" spans="1:11" ht="15.75">
      <c r="A42" s="33"/>
      <c r="B42" s="33"/>
      <c r="C42" s="33"/>
      <c r="D42" s="33"/>
      <c r="E42" s="33"/>
      <c r="F42" s="33"/>
      <c r="G42" s="33"/>
      <c r="K42" s="30"/>
    </row>
  </sheetData>
  <sheetProtection/>
  <mergeCells count="4">
    <mergeCell ref="A3:G3"/>
    <mergeCell ref="A1:G1"/>
    <mergeCell ref="A2:G2"/>
    <mergeCell ref="A42:G4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Винокурова Светлана Николаевна</dc:creator>
  <cp:keywords/>
  <dc:description/>
  <cp:lastModifiedBy>Фролкина Елена Николаевна</cp:lastModifiedBy>
  <cp:lastPrinted>2020-01-28T05:23:00Z</cp:lastPrinted>
  <dcterms:created xsi:type="dcterms:W3CDTF">2020-01-28T03:04:44Z</dcterms:created>
  <dcterms:modified xsi:type="dcterms:W3CDTF">2024-06-18T02:56:34Z</dcterms:modified>
  <cp:category/>
  <cp:version/>
  <cp:contentType/>
  <cp:contentStatus/>
</cp:coreProperties>
</file>